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3" i="1" l="1"/>
  <c r="C23" i="1"/>
  <c r="D23" i="1"/>
  <c r="E23" i="1"/>
  <c r="G23" i="1" s="1"/>
  <c r="F23" i="1"/>
  <c r="C24" i="1"/>
  <c r="D24" i="1"/>
  <c r="E24" i="1"/>
  <c r="F24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G117" i="1" s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C109" i="1"/>
  <c r="F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C101" i="1"/>
  <c r="F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G95" i="1" s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C84" i="1"/>
  <c r="E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C78" i="1"/>
  <c r="D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C70" i="1"/>
  <c r="E70" i="1"/>
  <c r="C69" i="1"/>
  <c r="F69" i="1"/>
  <c r="C68" i="1"/>
  <c r="E68" i="1"/>
  <c r="C67" i="1"/>
  <c r="F67" i="1"/>
  <c r="C66" i="1"/>
  <c r="E66" i="1"/>
  <c r="C65" i="1"/>
  <c r="F65" i="1"/>
  <c r="C64" i="1"/>
  <c r="E64" i="1"/>
  <c r="C63" i="1"/>
  <c r="F63" i="1"/>
  <c r="C62" i="1"/>
  <c r="E62" i="1"/>
  <c r="C61" i="1"/>
  <c r="F61" i="1"/>
  <c r="C60" i="1"/>
  <c r="E60" i="1"/>
  <c r="C59" i="1"/>
  <c r="F59" i="1"/>
  <c r="C58" i="1"/>
  <c r="E58" i="1"/>
  <c r="C57" i="1"/>
  <c r="F57" i="1"/>
  <c r="C56" i="1"/>
  <c r="D56" i="1"/>
  <c r="C55" i="1"/>
  <c r="F55" i="1"/>
  <c r="C54" i="1"/>
  <c r="E54" i="1"/>
  <c r="C53" i="1"/>
  <c r="F53" i="1"/>
  <c r="C52" i="1"/>
  <c r="E52" i="1"/>
  <c r="C51" i="1"/>
  <c r="F51" i="1"/>
  <c r="C50" i="1"/>
  <c r="E50" i="1"/>
  <c r="C49" i="1"/>
  <c r="F49" i="1"/>
  <c r="C48" i="1"/>
  <c r="D48" i="1"/>
  <c r="C47" i="1"/>
  <c r="F47" i="1"/>
  <c r="C46" i="1"/>
  <c r="E46" i="1"/>
  <c r="E45" i="1"/>
  <c r="C45" i="1"/>
  <c r="F45" i="1"/>
  <c r="C44" i="1"/>
  <c r="F44" i="1"/>
  <c r="C43" i="1"/>
  <c r="F43" i="1"/>
  <c r="C42" i="1"/>
  <c r="E42" i="1"/>
  <c r="C41" i="1"/>
  <c r="E41" i="1"/>
  <c r="C40" i="1"/>
  <c r="D40" i="1"/>
  <c r="C39" i="1"/>
  <c r="E39" i="1"/>
  <c r="C38" i="1"/>
  <c r="E38" i="1"/>
  <c r="C37" i="1"/>
  <c r="F37" i="1"/>
  <c r="C36" i="1"/>
  <c r="D36" i="1"/>
  <c r="C35" i="1"/>
  <c r="F35" i="1"/>
  <c r="C34" i="1"/>
  <c r="E34" i="1"/>
  <c r="C33" i="1"/>
  <c r="F33" i="1"/>
  <c r="C32" i="1"/>
  <c r="D32" i="1"/>
  <c r="C31" i="1"/>
  <c r="E31" i="1"/>
  <c r="C30" i="1"/>
  <c r="E30" i="1"/>
  <c r="F29" i="1"/>
  <c r="E29" i="1"/>
  <c r="G29" i="1" s="1"/>
  <c r="D29" i="1"/>
  <c r="C29" i="1"/>
  <c r="C28" i="1"/>
  <c r="D28" i="1"/>
  <c r="C27" i="1"/>
  <c r="F27" i="1"/>
  <c r="F26" i="1"/>
  <c r="D26" i="1"/>
  <c r="C26" i="1"/>
  <c r="E26" i="1"/>
  <c r="C25" i="1"/>
  <c r="D25" i="1"/>
  <c r="C22" i="1"/>
  <c r="D22" i="1"/>
  <c r="C21" i="1"/>
  <c r="E21" i="1"/>
  <c r="C20" i="1"/>
  <c r="E20" i="1"/>
  <c r="C19" i="1"/>
  <c r="F19" i="1"/>
  <c r="C18" i="1"/>
  <c r="D18" i="1"/>
  <c r="C17" i="1"/>
  <c r="F17" i="1"/>
  <c r="C16" i="1"/>
  <c r="E16" i="1"/>
  <c r="C15" i="1"/>
  <c r="F15" i="1"/>
  <c r="C14" i="1"/>
  <c r="E14" i="1"/>
  <c r="C13" i="1"/>
  <c r="F13" i="1"/>
  <c r="C12" i="1"/>
  <c r="E12" i="1"/>
  <c r="C11" i="1"/>
  <c r="F11" i="1"/>
  <c r="C10" i="1"/>
  <c r="D10" i="1"/>
  <c r="C9" i="1"/>
  <c r="F9" i="1"/>
  <c r="C8" i="1"/>
  <c r="E8" i="1"/>
  <c r="C7" i="1"/>
  <c r="E7" i="1"/>
  <c r="C6" i="1"/>
  <c r="E6" i="1"/>
  <c r="C5" i="1"/>
  <c r="E5" i="1"/>
  <c r="G24" i="1" l="1"/>
  <c r="G107" i="1"/>
  <c r="G122" i="1"/>
  <c r="G106" i="1"/>
  <c r="G73" i="1"/>
  <c r="G92" i="1"/>
  <c r="D15" i="1"/>
  <c r="F42" i="1"/>
  <c r="G42" i="1" s="1"/>
  <c r="D12" i="1"/>
  <c r="D69" i="1"/>
  <c r="F58" i="1"/>
  <c r="F7" i="1"/>
  <c r="G7" i="1" s="1"/>
  <c r="D46" i="1"/>
  <c r="D49" i="1"/>
  <c r="F66" i="1"/>
  <c r="E69" i="1"/>
  <c r="G69" i="1" s="1"/>
  <c r="F84" i="1"/>
  <c r="G84" i="1" s="1"/>
  <c r="G100" i="1"/>
  <c r="D66" i="1"/>
  <c r="F12" i="1"/>
  <c r="E15" i="1"/>
  <c r="G103" i="1"/>
  <c r="F41" i="1"/>
  <c r="G41" i="1" s="1"/>
  <c r="F46" i="1"/>
  <c r="G46" i="1" s="1"/>
  <c r="E49" i="1"/>
  <c r="G49" i="1" s="1"/>
  <c r="F78" i="1"/>
  <c r="D42" i="1"/>
  <c r="D45" i="1"/>
  <c r="E61" i="1"/>
  <c r="G81" i="1"/>
  <c r="G83" i="1"/>
  <c r="G71" i="1"/>
  <c r="D65" i="1"/>
  <c r="G130" i="1"/>
  <c r="G15" i="1"/>
  <c r="D34" i="1"/>
  <c r="D37" i="1"/>
  <c r="F34" i="1"/>
  <c r="G34" i="1" s="1"/>
  <c r="E37" i="1"/>
  <c r="G37" i="1" s="1"/>
  <c r="D62" i="1"/>
  <c r="G87" i="1"/>
  <c r="G89" i="1"/>
  <c r="G91" i="1"/>
  <c r="E109" i="1"/>
  <c r="G125" i="1"/>
  <c r="G90" i="1"/>
  <c r="G114" i="1"/>
  <c r="G82" i="1"/>
  <c r="G108" i="1"/>
  <c r="D54" i="1"/>
  <c r="D57" i="1"/>
  <c r="G96" i="1"/>
  <c r="G98" i="1"/>
  <c r="G75" i="1"/>
  <c r="G77" i="1"/>
  <c r="G79" i="1"/>
  <c r="G85" i="1"/>
  <c r="G102" i="1"/>
  <c r="G104" i="1"/>
  <c r="G110" i="1"/>
  <c r="G112" i="1"/>
  <c r="G123" i="1"/>
  <c r="G127" i="1"/>
  <c r="G129" i="1"/>
  <c r="F20" i="1"/>
  <c r="G20" i="1" s="1"/>
  <c r="E25" i="1"/>
  <c r="F54" i="1"/>
  <c r="G54" i="1" s="1"/>
  <c r="E57" i="1"/>
  <c r="G57" i="1" s="1"/>
  <c r="F25" i="1"/>
  <c r="D30" i="1"/>
  <c r="D33" i="1"/>
  <c r="G116" i="1"/>
  <c r="G131" i="1"/>
  <c r="D20" i="1"/>
  <c r="D8" i="1"/>
  <c r="D11" i="1"/>
  <c r="D50" i="1"/>
  <c r="D53" i="1"/>
  <c r="G58" i="1"/>
  <c r="F62" i="1"/>
  <c r="G62" i="1" s="1"/>
  <c r="E65" i="1"/>
  <c r="G65" i="1" s="1"/>
  <c r="G93" i="1"/>
  <c r="G118" i="1"/>
  <c r="G120" i="1"/>
  <c r="F8" i="1"/>
  <c r="G8" i="1" s="1"/>
  <c r="E11" i="1"/>
  <c r="G11" i="1" s="1"/>
  <c r="G45" i="1"/>
  <c r="D16" i="1"/>
  <c r="D19" i="1"/>
  <c r="G26" i="1"/>
  <c r="F30" i="1"/>
  <c r="G30" i="1" s="1"/>
  <c r="E33" i="1"/>
  <c r="G33" i="1" s="1"/>
  <c r="D7" i="1"/>
  <c r="G12" i="1"/>
  <c r="F16" i="1"/>
  <c r="G16" i="1" s="1"/>
  <c r="E19" i="1"/>
  <c r="G19" i="1" s="1"/>
  <c r="D38" i="1"/>
  <c r="D41" i="1"/>
  <c r="F50" i="1"/>
  <c r="G50" i="1" s="1"/>
  <c r="E53" i="1"/>
  <c r="G53" i="1" s="1"/>
  <c r="D70" i="1"/>
  <c r="G72" i="1"/>
  <c r="G97" i="1"/>
  <c r="G99" i="1"/>
  <c r="G109" i="1"/>
  <c r="G124" i="1"/>
  <c r="G61" i="1"/>
  <c r="F38" i="1"/>
  <c r="G38" i="1" s="1"/>
  <c r="D58" i="1"/>
  <c r="D61" i="1"/>
  <c r="G66" i="1"/>
  <c r="F70" i="1"/>
  <c r="G70" i="1" s="1"/>
  <c r="G74" i="1"/>
  <c r="G76" i="1"/>
  <c r="E78" i="1"/>
  <c r="G80" i="1"/>
  <c r="G86" i="1"/>
  <c r="D101" i="1"/>
  <c r="G105" i="1"/>
  <c r="G111" i="1"/>
  <c r="G113" i="1"/>
  <c r="G126" i="1"/>
  <c r="G128" i="1"/>
  <c r="G88" i="1"/>
  <c r="G132" i="1"/>
  <c r="G94" i="1"/>
  <c r="G115" i="1"/>
  <c r="G119" i="1"/>
  <c r="G121" i="1"/>
  <c r="D44" i="1"/>
  <c r="D64" i="1"/>
  <c r="E10" i="1"/>
  <c r="E18" i="1"/>
  <c r="E22" i="1"/>
  <c r="E28" i="1"/>
  <c r="E32" i="1"/>
  <c r="E36" i="1"/>
  <c r="E40" i="1"/>
  <c r="E44" i="1"/>
  <c r="G44" i="1" s="1"/>
  <c r="E48" i="1"/>
  <c r="E56" i="1"/>
  <c r="D5" i="1"/>
  <c r="F6" i="1"/>
  <c r="G6" i="1" s="1"/>
  <c r="D9" i="1"/>
  <c r="F10" i="1"/>
  <c r="D13" i="1"/>
  <c r="F14" i="1"/>
  <c r="G14" i="1" s="1"/>
  <c r="D17" i="1"/>
  <c r="F18" i="1"/>
  <c r="D21" i="1"/>
  <c r="F22" i="1"/>
  <c r="D27" i="1"/>
  <c r="F28" i="1"/>
  <c r="D31" i="1"/>
  <c r="F32" i="1"/>
  <c r="D35" i="1"/>
  <c r="F36" i="1"/>
  <c r="D39" i="1"/>
  <c r="F40" i="1"/>
  <c r="D43" i="1"/>
  <c r="D47" i="1"/>
  <c r="F48" i="1"/>
  <c r="D51" i="1"/>
  <c r="F52" i="1"/>
  <c r="G52" i="1" s="1"/>
  <c r="D55" i="1"/>
  <c r="F56" i="1"/>
  <c r="D59" i="1"/>
  <c r="F60" i="1"/>
  <c r="G60" i="1" s="1"/>
  <c r="D63" i="1"/>
  <c r="F64" i="1"/>
  <c r="G64" i="1" s="1"/>
  <c r="D67" i="1"/>
  <c r="F68" i="1"/>
  <c r="G68" i="1" s="1"/>
  <c r="D14" i="1"/>
  <c r="E43" i="1"/>
  <c r="G43" i="1" s="1"/>
  <c r="E47" i="1"/>
  <c r="G47" i="1" s="1"/>
  <c r="E51" i="1"/>
  <c r="G51" i="1" s="1"/>
  <c r="E55" i="1"/>
  <c r="G55" i="1" s="1"/>
  <c r="E59" i="1"/>
  <c r="G59" i="1" s="1"/>
  <c r="E63" i="1"/>
  <c r="G63" i="1" s="1"/>
  <c r="E67" i="1"/>
  <c r="G67" i="1" s="1"/>
  <c r="E101" i="1"/>
  <c r="G101" i="1" s="1"/>
  <c r="D109" i="1"/>
  <c r="D52" i="1"/>
  <c r="D60" i="1"/>
  <c r="E13" i="1"/>
  <c r="G13" i="1" s="1"/>
  <c r="F5" i="1"/>
  <c r="G5" i="1" s="1"/>
  <c r="F21" i="1"/>
  <c r="G21" i="1" s="1"/>
  <c r="F31" i="1"/>
  <c r="G31" i="1" s="1"/>
  <c r="F39" i="1"/>
  <c r="G39" i="1" s="1"/>
  <c r="D84" i="1"/>
  <c r="D6" i="1"/>
  <c r="E9" i="1"/>
  <c r="G9" i="1" s="1"/>
  <c r="E17" i="1"/>
  <c r="G17" i="1" s="1"/>
  <c r="E27" i="1"/>
  <c r="G27" i="1" s="1"/>
  <c r="E35" i="1"/>
  <c r="G35" i="1" s="1"/>
  <c r="D68" i="1"/>
  <c r="G78" i="1" l="1"/>
  <c r="G25" i="1"/>
  <c r="G28" i="1"/>
  <c r="G22" i="1"/>
  <c r="G56" i="1"/>
  <c r="G18" i="1"/>
  <c r="G48" i="1"/>
  <c r="G10" i="1"/>
  <c r="G40" i="1"/>
  <c r="G36" i="1"/>
  <c r="G32" i="1"/>
</calcChain>
</file>

<file path=xl/sharedStrings.xml><?xml version="1.0" encoding="utf-8"?>
<sst xmlns="http://schemas.openxmlformats.org/spreadsheetml/2006/main" count="369" uniqueCount="228">
  <si>
    <t>ITEMS</t>
  </si>
  <si>
    <t>UOM</t>
  </si>
  <si>
    <t>TOTAL RECEIVED/ACCEPTED QTY</t>
  </si>
  <si>
    <t>TOTAL ISSUED QTY</t>
  </si>
  <si>
    <t>BALANCE STOCKS</t>
  </si>
  <si>
    <t xml:space="preserve">SL </t>
  </si>
  <si>
    <t xml:space="preserve">Annexure-I- BoM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</si>
  <si>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</si>
  <si>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</si>
  <si>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</si>
  <si>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</si>
  <si>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</si>
  <si>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</si>
  <si>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</si>
  <si>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</si>
  <si>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</si>
  <si>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</si>
  <si>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</si>
  <si>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</si>
  <si>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</si>
  <si>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</si>
  <si>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</si>
  <si>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</si>
  <si>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</si>
  <si>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</si>
  <si>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</si>
  <si>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</si>
  <si>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</si>
  <si>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</si>
  <si>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</si>
  <si>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</si>
  <si>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</si>
  <si>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</si>
  <si>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</si>
  <si>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</si>
  <si>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</si>
  <si>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</si>
  <si>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</si>
  <si>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</si>
  <si>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</si>
  <si>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</si>
  <si>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</si>
  <si>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</si>
  <si>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</si>
  <si>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</si>
  <si>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</si>
  <si>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</si>
  <si>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</si>
  <si>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</si>
  <si>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</si>
  <si>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</si>
  <si>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</si>
  <si>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</si>
  <si>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</si>
  <si>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</si>
  <si>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</si>
  <si>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</si>
  <si>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</si>
  <si>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</si>
  <si>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</si>
  <si>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</si>
  <si>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</si>
  <si>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</si>
  <si>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</si>
  <si>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</si>
  <si>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</si>
  <si>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</si>
  <si>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</si>
  <si>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</si>
  <si>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</si>
  <si>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</si>
  <si>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</si>
  <si>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</si>
  <si>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</si>
  <si>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</si>
  <si>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</si>
  <si>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</si>
  <si>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</si>
  <si>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</si>
  <si>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</si>
  <si>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</si>
  <si>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</si>
  <si>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</si>
  <si>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</si>
  <si>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</si>
  <si>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</si>
  <si>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</si>
  <si>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</si>
  <si>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</si>
  <si>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</si>
  <si>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</si>
  <si>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</si>
  <si>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</si>
  <si>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</si>
  <si>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</si>
  <si>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</si>
  <si>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</si>
  <si>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</si>
  <si>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</si>
  <si>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</si>
  <si>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</si>
  <si>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</si>
  <si>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</si>
  <si>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</si>
  <si>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</si>
  <si>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</si>
  <si>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</si>
  <si>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</si>
  <si>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</si>
  <si>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</si>
  <si>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</si>
  <si>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</si>
  <si>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</si>
  <si>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</si>
  <si>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</si>
  <si>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</si>
  <si>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</si>
  <si>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</si>
  <si>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</si>
  <si>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</si>
  <si>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</si>
  <si>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</si>
  <si>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</si>
  <si>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</si>
  <si>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</si>
  <si>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</si>
  <si>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</si>
  <si>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</si>
  <si>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</si>
  <si>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</si>
  <si>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</si>
  <si>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</si>
  <si>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</si>
  <si>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</si>
  <si>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HP 126A Black cartridge,CE310A</t>
  </si>
  <si>
    <t>HP 126A Cyan cartridge,CE311A</t>
  </si>
  <si>
    <t>HP 126A Yellow cartridge,CE312A</t>
  </si>
  <si>
    <t>HP 126A Magenta cartridge,CE313A</t>
  </si>
  <si>
    <t>Toner cartridge for HP Color Printer M533n, CF360A</t>
  </si>
  <si>
    <t>Toner cartridge for HP Color Printer M533n, CF361A</t>
  </si>
  <si>
    <t>Toner cartridge for HP Color Printer M533n, CF362A</t>
  </si>
  <si>
    <t>Toner cartridge for HP Color Printer M533n, CF363A</t>
  </si>
  <si>
    <t>Cartridge for HP Colour laserjet CF-400 A</t>
  </si>
  <si>
    <t>Cartridge for HP Colour laserjet CF-401 A</t>
  </si>
  <si>
    <t>Cartridge for HP Color Laserjet CF-402 A</t>
  </si>
  <si>
    <t>Cartridge for HP Color Laserjet CF-403 A</t>
  </si>
  <si>
    <t>HPCE390A Cartridge (HP 90A Black Cartridge)</t>
  </si>
  <si>
    <t>Calculator, Citizen, 12 Digit</t>
  </si>
  <si>
    <t>Binding clip 19 mm</t>
  </si>
  <si>
    <t>Binding clip 25mm</t>
  </si>
  <si>
    <t>Gems Clip, SAYA make, 25 mm</t>
  </si>
  <si>
    <t>Colin, 1/2 Litre</t>
  </si>
  <si>
    <t>HP 126A Imaging Drum, CE314A</t>
  </si>
  <si>
    <t>Toner for Konica TN-118 copier</t>
  </si>
  <si>
    <t>HP LaserJet 400 M401dn Black Cartridge 80A</t>
  </si>
  <si>
    <t>HP Laserjet 1213nf Black Toner Cartridge, CC388A</t>
  </si>
  <si>
    <t>Cartridge for HP Desk Jet F735 Printer</t>
  </si>
  <si>
    <t>Print Cartridge, HP Laser Jet, Q2612A</t>
  </si>
  <si>
    <t>Toner Black cartridge 30A for HP Laserjet</t>
  </si>
  <si>
    <t>A4 size Envelope as per the Sample</t>
  </si>
  <si>
    <t>Medium Size Envelope as per the Sample</t>
  </si>
  <si>
    <t>Arch file Ambassador</t>
  </si>
  <si>
    <t>08A-A4 Ring Binder Files, TRIO</t>
  </si>
  <si>
    <t>Customer Application Form (Postpaid &amp; Prepaid), as per sample.</t>
  </si>
  <si>
    <t>Postpaid Ownership/Transfer Form as per the sample</t>
  </si>
  <si>
    <t>Prepaid Ownership/Transfer Form as per the sample</t>
  </si>
  <si>
    <t>SIM Replacement Form as per the Sample (100 Pages per Booklet)</t>
  </si>
  <si>
    <t>Tourist SIM Registration Form, 100 Pages, as per design</t>
  </si>
  <si>
    <t>Payment Voucher, as per sample, with duplicate sheet, 100 leaflets per booklet</t>
  </si>
  <si>
    <t>Vehicle Log Book, 200 pages per booklet</t>
  </si>
  <si>
    <t>Waybill/Road Challan as per the Sample (400 pages per booklet)</t>
  </si>
  <si>
    <t>Permanent Marker Pen</t>
  </si>
  <si>
    <t>White Board Marker Pen, Snowman</t>
  </si>
  <si>
    <t>Paper Tray</t>
  </si>
  <si>
    <t>Punching Machine DP-600, make Kangaroo</t>
  </si>
  <si>
    <t>Punching Machine, DP- 800, Kangaroo</t>
  </si>
  <si>
    <t>Continous Paper, Fan folded, edge-perforation, Single Ply, Pre-printed paper  for Printronix P7-500</t>
  </si>
  <si>
    <t>Register Rule No. 20</t>
  </si>
  <si>
    <t>Register Size No. 30</t>
  </si>
  <si>
    <t>Stapler, Kangaroo, HS - 45P</t>
  </si>
  <si>
    <t>Staple Pin, 24/6</t>
  </si>
  <si>
    <t>Stapler, Kangaroo, Big Size</t>
  </si>
  <si>
    <t>HP Drum Cartridge HP CF232A</t>
  </si>
  <si>
    <t>Extended life HD Cartridge Ribbons Printronix P800</t>
  </si>
  <si>
    <t>Thermal Paper Roll 59gms with back logo</t>
  </si>
  <si>
    <t>Xerox B215 Cartridge</t>
  </si>
  <si>
    <t>Toner cartridge (CF277A)</t>
  </si>
  <si>
    <t>Toner cartridge (W2210A)</t>
  </si>
  <si>
    <t>Toner cartridge (W2211A)</t>
  </si>
  <si>
    <t>Toner cartridge (W2212A)</t>
  </si>
  <si>
    <t>Toner cartridge (W2213A)</t>
  </si>
  <si>
    <t>Napkin Cloth ( Numbers )</t>
  </si>
  <si>
    <t>P-Cable Lable, 25mm*38mm+40mm</t>
  </si>
  <si>
    <t>Matte Silver-PET Lable, 30mm*22mm</t>
  </si>
  <si>
    <t>Matte Silver-PET Lable, 40mm*30mm</t>
  </si>
  <si>
    <t>Resin Ribbon, Black</t>
  </si>
  <si>
    <t>Drum Cartridge(Xerox B215)</t>
  </si>
  <si>
    <t>Goods Receipt Note Form</t>
  </si>
  <si>
    <t>Goods Issue Requisition Form</t>
  </si>
  <si>
    <t>Goods Issue Note Form</t>
  </si>
  <si>
    <t>HP LaserJet 32A Imaging Drum</t>
  </si>
  <si>
    <t>HP Ink Cartridge 682 (Black)</t>
  </si>
  <si>
    <t>HP Ink Cartridge 682 (Color)</t>
  </si>
  <si>
    <t>Photocopy paper - A4</t>
  </si>
  <si>
    <t>Phaser 6510 workcentre 6515 (106R03483 Y)</t>
  </si>
  <si>
    <t>Phaser 6510 workcentre 6515 (106R03481 C)</t>
  </si>
  <si>
    <t>Phaser 6510 workcentre 6515 (106R03482 M)</t>
  </si>
  <si>
    <t>Phaser 6510 workcentre 6515 (106R03484 K)</t>
  </si>
  <si>
    <t xml:space="preserve">Description </t>
  </si>
  <si>
    <t xml:space="preserve">UoM </t>
  </si>
  <si>
    <t xml:space="preserve">Qty </t>
  </si>
  <si>
    <t>Rate</t>
  </si>
  <si>
    <t xml:space="preserve">Amount </t>
  </si>
  <si>
    <t xml:space="preserve">Nos </t>
  </si>
  <si>
    <t>HP  Cartridge HP CF232A</t>
  </si>
  <si>
    <t>Pkt</t>
  </si>
  <si>
    <t xml:space="preserve">Pkt </t>
  </si>
  <si>
    <t xml:space="preserve">Bottle </t>
  </si>
  <si>
    <t xml:space="preserve">Pcs </t>
  </si>
  <si>
    <t>Nos</t>
  </si>
  <si>
    <t xml:space="preserve">Ream </t>
  </si>
  <si>
    <t xml:space="preserve">1.a Cartridegs </t>
  </si>
  <si>
    <t xml:space="preserve">1.b Consumbale Items </t>
  </si>
  <si>
    <t xml:space="preserve">1.c Printing Items </t>
  </si>
  <si>
    <t>Total in Nu</t>
  </si>
  <si>
    <t>Roll</t>
  </si>
  <si>
    <t>Booklet</t>
  </si>
  <si>
    <t>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</si>
</sst>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NumberFormat="1" applyFont="1" applyFill="1" applyBorder="1" applyAlignment="1">
      <alignment horizontal="left" wrapText="1"/>
    </xf>
    <xf numFmtId="0" fontId="0" fillId="4" borderId="1" xfId="0" quotePrefix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5" borderId="3" xfId="0" quotePrefix="1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left" vertical="center"/>
    </xf>
    <xf numFmtId="0" fontId="5" fillId="5" borderId="5" xfId="0" quotePrefix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26"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color theme="1" tint="4.9989318521683403E-2"/>
      </font>
      <fill>
        <patternFill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ntory\1.%20DYNAMIC%20EXCEL%20Printing%20and%20Station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ing 2022"/>
      <sheetName val="ITEMS"/>
      <sheetName val="IN (PURCHASE)"/>
      <sheetName val="OUT(ISSUE)"/>
      <sheetName val="INVENTORY (STOCK STATUS)"/>
      <sheetName val="1"/>
    </sheetNames>
    <sheetDataSet>
      <sheetData sheetId="0"/>
      <sheetData sheetId="1">
        <row r="5">
          <cell r="D5" t="str">
            <v>HP 126A Black cartridge,CE310A</v>
          </cell>
        </row>
        <row r="6">
          <cell r="D6" t="str">
            <v>HP 126A Cyan cartridge,CE311A</v>
          </cell>
        </row>
        <row r="7">
          <cell r="D7" t="str">
            <v>HP 126A Yellow cartridge,CE312A</v>
          </cell>
        </row>
        <row r="8">
          <cell r="D8" t="str">
            <v>HP 126A Magenta cartridge,CE313A</v>
          </cell>
        </row>
        <row r="9">
          <cell r="D9" t="str">
            <v>Toner cartridge for HP Color Printer M533n, CF360A</v>
          </cell>
        </row>
        <row r="10">
          <cell r="D10" t="str">
            <v>Toner cartridge for HP Color Printer M533n, CF361A</v>
          </cell>
        </row>
        <row r="11">
          <cell r="D11" t="str">
            <v>Toner cartridge for HP Color Printer M533n, CF362A</v>
          </cell>
        </row>
        <row r="12">
          <cell r="D12" t="str">
            <v>Toner cartridge for HP Color Printer M533n, CF363A</v>
          </cell>
        </row>
        <row r="13">
          <cell r="D13" t="str">
            <v>Cartridge for HP Colour laserjet CF-400 A</v>
          </cell>
        </row>
        <row r="14">
          <cell r="D14" t="str">
            <v>Cartridge for HP Colour laserjet CF-401 A</v>
          </cell>
        </row>
        <row r="15">
          <cell r="D15" t="str">
            <v>Cartridge for HP Color Laserjet CF-402 A</v>
          </cell>
        </row>
        <row r="16">
          <cell r="D16" t="str">
            <v>Cartridge for HP Color Laserjet CF-403 A</v>
          </cell>
        </row>
        <row r="17">
          <cell r="D17" t="str">
            <v>Printronix P7000 Ultra Capacity Printing Ribbon, Part no. 179499-001</v>
          </cell>
        </row>
        <row r="18">
          <cell r="D18" t="str">
            <v>HP Toner Cartridge Q6000A (Black) for HP color Laserjet 1600 and 2605.</v>
          </cell>
        </row>
        <row r="19">
          <cell r="D19" t="str">
            <v>Print cartridge, HP colour Laser Jet 2605dn, Q6002A</v>
          </cell>
        </row>
        <row r="20">
          <cell r="D20" t="str">
            <v>Print cartridge, HP colour Laser Jet 2605dn, Q6003A</v>
          </cell>
        </row>
        <row r="21">
          <cell r="D21" t="str">
            <v>Print cartridge, HP colour Laser jet 2605dn, Q6001A</v>
          </cell>
        </row>
        <row r="22">
          <cell r="D22" t="str">
            <v>HPCE390A Cartridge (HP 90A Black Cartridge)</v>
          </cell>
        </row>
        <row r="23">
          <cell r="B23">
            <v>19</v>
          </cell>
          <cell r="D23" t="str">
            <v>Calculator, Citizen, 12 Digit</v>
          </cell>
        </row>
        <row r="24">
          <cell r="D24" t="str">
            <v>Binding clip 19 mm</v>
          </cell>
        </row>
        <row r="25">
          <cell r="D25" t="str">
            <v>Binding clip 25mm</v>
          </cell>
        </row>
        <row r="26">
          <cell r="D26" t="str">
            <v>Binding clip, 35mm</v>
          </cell>
        </row>
        <row r="27">
          <cell r="D27" t="str">
            <v>Binding clip, 41mm</v>
          </cell>
        </row>
        <row r="28">
          <cell r="D28" t="str">
            <v>Gems Clip, Saya make, 19mm</v>
          </cell>
        </row>
        <row r="29">
          <cell r="D29" t="str">
            <v>Gems Clip, SAYA make, 25 mm</v>
          </cell>
        </row>
        <row r="30">
          <cell r="D30" t="str">
            <v>Gems Clip, 35mm</v>
          </cell>
        </row>
        <row r="31">
          <cell r="D31" t="str">
            <v>Colin, 1/2 Litre</v>
          </cell>
        </row>
        <row r="32">
          <cell r="D32" t="str">
            <v>Drum Cartridge for Xerox Work Centre C118, Part No. 13R00589/13R589</v>
          </cell>
        </row>
        <row r="33">
          <cell r="D33" t="str">
            <v>Drum Cartridge for Xerox Work Centre 5061/5020 (101R00432)Drum Cartridge for Xerox Work Centre 5061/5020 (101R00432)</v>
          </cell>
        </row>
        <row r="34">
          <cell r="D34" t="str">
            <v>Toner for copy centre C118, ABS - FR (40)</v>
          </cell>
        </row>
        <row r="35">
          <cell r="D35" t="str">
            <v>HP 126A Imaging Drum, CE314A</v>
          </cell>
        </row>
        <row r="36">
          <cell r="D36" t="str">
            <v>Toner Cartridges for WorkCentre 5016, Part No. 106R01277</v>
          </cell>
        </row>
        <row r="37">
          <cell r="D37" t="str">
            <v>Toner for Konica TN-118 copier</v>
          </cell>
        </row>
        <row r="38">
          <cell r="D38" t="str">
            <v>HP LaserJet 400 M401dn Black Cartridge 80A</v>
          </cell>
        </row>
        <row r="39">
          <cell r="D39" t="str">
            <v>Printer Cartridge CE 505A for HP Laserjet P2035 Printer</v>
          </cell>
        </row>
        <row r="40">
          <cell r="D40" t="str">
            <v>HP Laserjet 1213nf Black Toner Cartridge, CC388A</v>
          </cell>
        </row>
        <row r="41">
          <cell r="D41" t="str">
            <v>Cartridge for HP Desk Jet F735 Printer</v>
          </cell>
        </row>
        <row r="42">
          <cell r="D42" t="str">
            <v>Print Cartridge, HP Laser Jet, Q2612A</v>
          </cell>
        </row>
        <row r="43">
          <cell r="D43" t="str">
            <v>Toner Black cartridge 30A for HP Laserjet</v>
          </cell>
        </row>
        <row r="44">
          <cell r="D44" t="str">
            <v>Toner cartridge for Xerox work center 3100MFP/X</v>
          </cell>
        </row>
        <row r="45">
          <cell r="D45" t="str">
            <v>Toner cartridge for Xerox workcentre 3210.</v>
          </cell>
        </row>
        <row r="46">
          <cell r="D46" t="str">
            <v>A4 size Envelope as per the Sample</v>
          </cell>
        </row>
        <row r="47">
          <cell r="D47" t="str">
            <v>Medium Size Envelope as per the Sample</v>
          </cell>
        </row>
        <row r="48">
          <cell r="D48" t="str">
            <v>Arch file Ambassador</v>
          </cell>
        </row>
        <row r="49">
          <cell r="D49" t="str">
            <v>08A-A4 Ring Binder Files, TRIO</v>
          </cell>
        </row>
        <row r="50">
          <cell r="D50" t="str">
            <v>Plastic File without Stick, bottom line sealed</v>
          </cell>
        </row>
        <row r="51">
          <cell r="D51" t="str">
            <v>Plastic File with Stick, Thick Cover.</v>
          </cell>
        </row>
        <row r="52">
          <cell r="D52" t="str">
            <v>Report File, RG42A, A4, Blue color</v>
          </cell>
        </row>
        <row r="53">
          <cell r="D53" t="str">
            <v>02A-A4 Ring Binder Blue color TRIO; 2-R(16mm)</v>
          </cell>
        </row>
        <row r="54">
          <cell r="D54" t="str">
            <v>Ring Binder, 2-D (1"), 05A-A4, Blue color</v>
          </cell>
        </row>
        <row r="55">
          <cell r="D55" t="str">
            <v>08A-A4 Ring Binder Files, TRIO ZERO</v>
          </cell>
        </row>
        <row r="56">
          <cell r="D56" t="str">
            <v>CLIR Form as per the sample</v>
          </cell>
        </row>
        <row r="57">
          <cell r="D57" t="str">
            <v>Customer Application Form (Postpaid &amp; Prepaid), as per sample.</v>
          </cell>
        </row>
        <row r="58">
          <cell r="D58" t="str">
            <v>GPRS/EDGE Form as per the sample</v>
          </cell>
        </row>
        <row r="59">
          <cell r="D59" t="str">
            <v>Postpaid Ownership/Transfer Form as per the sample</v>
          </cell>
        </row>
        <row r="60">
          <cell r="D60" t="str">
            <v>Postpaid Surrender Form as per the sample</v>
          </cell>
        </row>
        <row r="61">
          <cell r="D61" t="str">
            <v>Surety's Form for Postpaid Connection</v>
          </cell>
        </row>
        <row r="62">
          <cell r="D62" t="str">
            <v>Prepaid Ownership/Transfer Form as per the sample</v>
          </cell>
        </row>
        <row r="63">
          <cell r="D63" t="str">
            <v>Samsung service form, 3 copies, edge perforated, 70 GSM</v>
          </cell>
        </row>
        <row r="64">
          <cell r="D64" t="str">
            <v>SIM Replacement Form as per the Sample (100 Pages per Booklet)</v>
          </cell>
        </row>
        <row r="65">
          <cell r="D65" t="str">
            <v>Tourist SIM Registration Form, 100 Pages, as per design</v>
          </cell>
        </row>
        <row r="66">
          <cell r="D66" t="str">
            <v>Cash Memo/Invoice (Specification; Edge perforated 75GSM Xerox paper with duplicate copy, logo in color, as per the sample.</v>
          </cell>
        </row>
        <row r="67">
          <cell r="D67" t="str">
            <v>Cash Book as per the Sample</v>
          </cell>
        </row>
        <row r="68">
          <cell r="D68" t="str">
            <v>Money Receipt Book</v>
          </cell>
        </row>
        <row r="69">
          <cell r="D69" t="str">
            <v>Payment Voucher, as per sample, with duplicate sheet, 100 leaflets per booklet</v>
          </cell>
        </row>
        <row r="70">
          <cell r="D70" t="str">
            <v>Vehicle Log Book, 200 pages per booklet</v>
          </cell>
        </row>
        <row r="71">
          <cell r="D71" t="str">
            <v>Waybill/Road Challan as per the Sample (400 pages per booklet)</v>
          </cell>
        </row>
        <row r="72">
          <cell r="D72" t="str">
            <v>Glue stick, 15 gm, make Corporate</v>
          </cell>
        </row>
        <row r="73">
          <cell r="D73" t="str">
            <v>Post it pads</v>
          </cell>
        </row>
        <row r="74">
          <cell r="D74" t="str">
            <v>Spiral Note book hard cover,medium size</v>
          </cell>
        </row>
        <row r="75">
          <cell r="D75" t="str">
            <v>Permanent Marker Pen</v>
          </cell>
        </row>
        <row r="76">
          <cell r="D76" t="str">
            <v>White Board Marker Pen, Snowman</v>
          </cell>
        </row>
        <row r="77">
          <cell r="D77" t="str">
            <v>Text Highlighter Pen (Different Color)</v>
          </cell>
        </row>
        <row r="78">
          <cell r="D78" t="str">
            <v>Correction Fluid</v>
          </cell>
        </row>
        <row r="79">
          <cell r="D79" t="str">
            <v>Pilot Pen, Hi-Tecpoint 0.5</v>
          </cell>
        </row>
        <row r="80">
          <cell r="D80" t="str">
            <v>OHP Pen (Different Color)</v>
          </cell>
        </row>
        <row r="81">
          <cell r="D81" t="str">
            <v>Stapler Pin, small size, Kangaroo</v>
          </cell>
        </row>
        <row r="82">
          <cell r="D82" t="str">
            <v>Paper Tray</v>
          </cell>
        </row>
        <row r="83">
          <cell r="D83" t="str">
            <v>Punching Machine DP-600, make Kangaroo</v>
          </cell>
        </row>
        <row r="84">
          <cell r="D84" t="str">
            <v>Punching Machine, DP- 800, Kangaroo</v>
          </cell>
        </row>
        <row r="85">
          <cell r="D85" t="str">
            <v>Continous Paper, Fan folded, edge-perforation, Single Ply, Pre-printed paper  for Printronix P7-500</v>
          </cell>
        </row>
        <row r="86">
          <cell r="D86" t="str">
            <v>Photocopy paper,A4</v>
          </cell>
        </row>
        <row r="87">
          <cell r="D87" t="str">
            <v>Stock register as per the Sample</v>
          </cell>
        </row>
        <row r="88">
          <cell r="D88" t="str">
            <v>Register No. 10</v>
          </cell>
        </row>
        <row r="89">
          <cell r="D89" t="str">
            <v>Register Rule No. 20</v>
          </cell>
        </row>
        <row r="90">
          <cell r="D90" t="str">
            <v>Register Size No. 30</v>
          </cell>
        </row>
        <row r="91">
          <cell r="D91" t="str">
            <v>Register, Size no. 40</v>
          </cell>
        </row>
        <row r="92">
          <cell r="D92" t="str">
            <v>Stapler, Kangaroo, HS - 45P</v>
          </cell>
        </row>
        <row r="93">
          <cell r="D93" t="str">
            <v>Staple Pin, 24/6</v>
          </cell>
        </row>
        <row r="94">
          <cell r="D94" t="str">
            <v>Stapler, Kangaroo, Big Size</v>
          </cell>
        </row>
        <row r="95">
          <cell r="D95" t="str">
            <v>Warranty Sticker</v>
          </cell>
        </row>
        <row r="96">
          <cell r="D96" t="str">
            <v>Transparent Large Cellotape, make Wonder, 65 mtr</v>
          </cell>
        </row>
        <row r="97">
          <cell r="D97" t="str">
            <v>Stapler, 26/4</v>
          </cell>
        </row>
        <row r="98">
          <cell r="D98" t="str">
            <v>Self-Adhesive Labels, A4 size, 100 sheets</v>
          </cell>
        </row>
        <row r="99">
          <cell r="D99" t="str">
            <v>HP Drum Cartridge HP CF232A</v>
          </cell>
        </row>
        <row r="100">
          <cell r="D100" t="str">
            <v>Extended life HD Cartridge Ribbons Printronix P800</v>
          </cell>
        </row>
        <row r="101">
          <cell r="D101" t="str">
            <v>Thermal Paper Roll 59gms with back logo</v>
          </cell>
        </row>
        <row r="102">
          <cell r="D102" t="str">
            <v>Xerox B215 Cartridge</v>
          </cell>
        </row>
        <row r="103">
          <cell r="D103" t="str">
            <v>Toner cartridge (CF277A)</v>
          </cell>
        </row>
        <row r="104">
          <cell r="D104" t="str">
            <v>Toner cartridge (W2210A)</v>
          </cell>
        </row>
        <row r="105">
          <cell r="D105" t="str">
            <v>Toner cartridge (W2211A)</v>
          </cell>
        </row>
        <row r="106">
          <cell r="D106" t="str">
            <v>Toner cartridge (W2212A)</v>
          </cell>
        </row>
        <row r="107">
          <cell r="D107" t="str">
            <v>Toner cartridge (W2213A)</v>
          </cell>
        </row>
        <row r="108">
          <cell r="D108" t="str">
            <v>Napkin Cloth ( Numbers )</v>
          </cell>
        </row>
        <row r="109">
          <cell r="D109" t="str">
            <v>P-Cable Lable, 25mm*38mm+40mm</v>
          </cell>
        </row>
        <row r="110">
          <cell r="D110" t="str">
            <v>Matte Silver-PET Lable, 30mm*22mm</v>
          </cell>
        </row>
        <row r="111">
          <cell r="D111" t="str">
            <v>Matte Silver-PET Lable, 40mm*30mm</v>
          </cell>
        </row>
        <row r="112">
          <cell r="D112" t="str">
            <v>Resin Ribbon, Black</v>
          </cell>
        </row>
        <row r="113">
          <cell r="D113" t="str">
            <v>Drum Cartridge(Xerox B215)</v>
          </cell>
        </row>
        <row r="114">
          <cell r="D114" t="str">
            <v>Goods Receipt Note Form</v>
          </cell>
        </row>
        <row r="115">
          <cell r="D115" t="str">
            <v>Goods Issue Requisition Form</v>
          </cell>
        </row>
        <row r="116">
          <cell r="D116" t="str">
            <v>Goods Issue Note Form</v>
          </cell>
        </row>
        <row r="117">
          <cell r="D117" t="str">
            <v>HP LaserJet 32A Imaging Drum</v>
          </cell>
        </row>
        <row r="118">
          <cell r="D118" t="str">
            <v>HP Ink Cartridge 682 (Black)</v>
          </cell>
        </row>
        <row r="119">
          <cell r="D119" t="str">
            <v>HP Ink Cartridge 682 (Color)</v>
          </cell>
        </row>
        <row r="120">
          <cell r="D120" t="str">
            <v>Epson Ribbon Cartdge Frame</v>
          </cell>
        </row>
        <row r="121">
          <cell r="D121" t="str">
            <v>Panasonic Printox</v>
          </cell>
        </row>
        <row r="122">
          <cell r="D122" t="str">
            <v>TN114</v>
          </cell>
        </row>
        <row r="123">
          <cell r="D123" t="str">
            <v>Delivery Note (Specification; Edge perforated 75GSM Xerox paper with duplicate copy, logo in color, as per the sample.</v>
          </cell>
        </row>
        <row r="124">
          <cell r="D124" t="str">
            <v>Cannon Cartridge 925</v>
          </cell>
        </row>
        <row r="125">
          <cell r="D125" t="str">
            <v>Photocopy paper - A4</v>
          </cell>
        </row>
        <row r="126">
          <cell r="D126" t="str">
            <v>Phaser 6510 workcentre 6515 (106R03483 Y)</v>
          </cell>
        </row>
        <row r="127">
          <cell r="D127" t="str">
            <v>Phaser 6510 workcentre 6515 (106R03481 C)</v>
          </cell>
        </row>
        <row r="128">
          <cell r="D128" t="str">
            <v>Phaser 6510 workcentre 6515 (106R03482 M)</v>
          </cell>
        </row>
        <row r="129">
          <cell r="D129" t="str">
            <v>Phaser 6510 workcentre 6515 (106R03484 K)</v>
          </cell>
        </row>
      </sheetData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1" name="Table12" displayName="Table12" ref="B4:G132" totalsRowShown="0" headerRowDxfId="25" dataDxfId="23" headerRowBorderDxfId="24">
  <tableColumns count="6">
    <tableColumn id="1" name="SL " dataDxfId="22" totalsRowDxfId="21">
      <calculatedColumnFormula>[1]ITEMS!B5</calculatedColumnFormula>
    </tableColumn>
    <tableColumn id="2" name="ITEMS" dataDxfId="20" totalsRowDxfId="19">
      <calculatedColumnFormula>[1]ITEMS!D5</calculatedColumnFormula>
    </tableColumn>
    <tableColumn id="3" name="UOM" dataDxfId="18" totalsRowDxfId="17">
      <calculatedColumnFormula>IFERROR(INDEX([1]!Table9[#Data],MATCH(Table12[[#This Row],[SL ]],[1]!Table9[CODES],0),MATCH(Table12[[#Headers],[UOM]],[1]!Table9[#Headers],0)),"")</calculatedColumnFormula>
    </tableColumn>
    <tableColumn id="15" name="TOTAL RECEIVED/ACCEPTED QTY" dataDxfId="16" totalsRowDxfId="15">
      <calculatedColumnFormula>SUMIF([1]!Table10[CODES],Table12[[#This Row],[SL ]],[1]!Table10[ACCEPT/RECEIVED QTY])</calculatedColumnFormula>
    </tableColumn>
    <tableColumn id="6" name="TOTAL ISSUED QTY" dataDxfId="14" totalsRowDxfId="13">
      <calculatedColumnFormula>SUMIF([1]!Table11[CODES],Table12[[#This Row],[SL ]],[1]!Table11[ISSUE QTY])</calculatedColumnFormula>
    </tableColumn>
    <tableColumn id="7" name="BALANCE STOCKS" dataDxfId="12" totalsRowDxfId="11">
      <calculatedColumnFormula>Table12[[#This Row],[TOTAL RECEIVED/ACCEPTED QTY]]-Table12[[#This Row],[TOTAL ISSUED QTY]]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2"/>
  <sheetViews>
    <sheetView topLeftCell="A112" workbookViewId="0">
      <selection activeCell="C5" sqref="C5:C131"/>
    </sheetView>
  </sheetViews>
  <sheetFormatPr defaultColWidth="8.7109375" defaultRowHeight="15" x14ac:dyDescent="0.25"/>
  <cols>
    <col min="1" max="1" width="3.7109375" style="1" customWidth="1"/>
    <col min="2" max="2" width="12.85546875" style="1" bestFit="1" customWidth="1"/>
    <col min="3" max="3" width="62.7109375" style="14" bestFit="1" customWidth="1"/>
    <col min="4" max="4" width="10.7109375" style="1" bestFit="1" customWidth="1"/>
    <col min="5" max="5" width="25" style="1" bestFit="1" customWidth="1"/>
    <col min="6" max="6" width="18.42578125" style="1" bestFit="1" customWidth="1"/>
    <col min="7" max="7" width="15.85546875" style="1" bestFit="1" customWidth="1"/>
    <col min="8" max="16384" width="8.7109375" style="1"/>
  </cols>
  <sheetData>
    <row r="2" spans="2:10" s="3" customFormat="1" ht="15.6" customHeight="1" x14ac:dyDescent="0.25">
      <c r="B2" s="27" t="s">
        <v>6</v>
      </c>
      <c r="C2" s="27"/>
      <c r="D2" s="27"/>
      <c r="E2" s="27"/>
      <c r="F2" s="27"/>
      <c r="G2" s="27"/>
      <c r="H2" s="2"/>
    </row>
    <row r="3" spans="2:10" s="3" customFormat="1" ht="15.6" customHeight="1" x14ac:dyDescent="0.25">
      <c r="B3" s="27"/>
      <c r="C3" s="27"/>
      <c r="D3" s="27"/>
      <c r="E3" s="27"/>
      <c r="F3" s="27"/>
      <c r="G3" s="27"/>
      <c r="H3" s="2"/>
    </row>
    <row r="4" spans="2:10" s="5" customFormat="1" ht="47.25" x14ac:dyDescent="0.25">
      <c r="B4" s="4" t="s">
        <v>5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</row>
    <row r="5" spans="2:10" x14ac:dyDescent="0.25">
      <c r="B5" s="16" t="s">
        <v>7</v>
      </c>
      <c r="C5" s="6" t="str">
        <f>[1]ITEMS!D5</f>
        <v>HP 126A Black cartridge,CE310A</v>
      </c>
      <c r="D5" s="7" t="str">
        <f>IFERROR(INDEX([1]!Table9[#Data],MATCH(Table12[[#This Row],[SL ]],[1]!Table9[CODES],0),MATCH(Table12[[#Headers],[UOM]],[1]!Table9[#Headers],0)),"")</f>
        <v/>
      </c>
      <c r="E5" s="7">
        <f>SUMIF([1]!Table10[CODES],Table12[[#This Row],[SL ]],[1]!Table10[ACCEPT/RECEIVED QTY])</f>
        <v>1</v>
      </c>
      <c r="F5" s="7">
        <f>SUMIF([1]!Table11[CODES],Table12[[#This Row],[SL ]],[1]!Table11[ISSUE QTY])</f>
        <v>1</v>
      </c>
      <c r="G5" s="8">
        <f>Table12[[#This Row],[TOTAL RECEIVED/ACCEPTED QTY]]-Table12[[#This Row],[TOTAL ISSUED QTY]]</f>
        <v>0</v>
      </c>
      <c r="I5" s="9"/>
      <c r="J5" s="9"/>
    </row>
    <row r="6" spans="2:10" x14ac:dyDescent="0.25">
      <c r="B6" s="16" t="s">
        <v>8</v>
      </c>
      <c r="C6" s="6" t="str">
        <f>[1]ITEMS!D6</f>
        <v>HP 126A Cyan cartridge,CE311A</v>
      </c>
      <c r="D6" s="7" t="str">
        <f>IFERROR(INDEX([1]!Table9[#Data],MATCH(Table12[[#This Row],[SL ]],[1]!Table9[CODES],0),MATCH(Table12[[#Headers],[UOM]],[1]!Table9[#Headers],0)),"")</f>
        <v/>
      </c>
      <c r="E6" s="7">
        <f>SUMIF([1]!Table10[CODES],Table12[[#This Row],[SL ]],[1]!Table10[ACCEPT/RECEIVED QTY])</f>
        <v>0</v>
      </c>
      <c r="F6" s="7">
        <f>SUMIF([1]!Table11[CODES],Table12[[#This Row],[SL ]],[1]!Table11[ISSUE QTY])</f>
        <v>0</v>
      </c>
      <c r="G6" s="8">
        <f>Table12[[#This Row],[TOTAL RECEIVED/ACCEPTED QTY]]-Table12[[#This Row],[TOTAL ISSUED QTY]]</f>
        <v>0</v>
      </c>
      <c r="I6" s="9"/>
      <c r="J6" s="9"/>
    </row>
    <row r="7" spans="2:10" x14ac:dyDescent="0.25">
      <c r="B7" s="16" t="s">
        <v>9</v>
      </c>
      <c r="C7" s="6" t="str">
        <f>[1]ITEMS!D7</f>
        <v>HP 126A Yellow cartridge,CE312A</v>
      </c>
      <c r="D7" s="7" t="str">
        <f>IFERROR(INDEX([1]!Table9[#Data],MATCH(Table12[[#This Row],[SL ]],[1]!Table9[CODES],0),MATCH(Table12[[#Headers],[UOM]],[1]!Table9[#Headers],0)),"")</f>
        <v/>
      </c>
      <c r="E7" s="7">
        <f>SUMIF([1]!Table10[CODES],Table12[[#This Row],[SL ]],[1]!Table10[ACCEPT/RECEIVED QTY])</f>
        <v>4</v>
      </c>
      <c r="F7" s="7">
        <f>SUMIF([1]!Table11[CODES],Table12[[#This Row],[SL ]],[1]!Table11[ISSUE QTY])</f>
        <v>1</v>
      </c>
      <c r="G7" s="8">
        <f>Table12[[#This Row],[TOTAL RECEIVED/ACCEPTED QTY]]-Table12[[#This Row],[TOTAL ISSUED QTY]]</f>
        <v>3</v>
      </c>
      <c r="I7" s="9"/>
      <c r="J7" s="9"/>
    </row>
    <row r="8" spans="2:10" x14ac:dyDescent="0.25">
      <c r="B8" s="16" t="s">
        <v>10</v>
      </c>
      <c r="C8" s="6" t="str">
        <f>[1]ITEMS!D8</f>
        <v>HP 126A Magenta cartridge,CE313A</v>
      </c>
      <c r="D8" s="7" t="str">
        <f>IFERROR(INDEX([1]!Table9[#Data],MATCH(Table12[[#This Row],[SL ]],[1]!Table9[CODES],0),MATCH(Table12[[#Headers],[UOM]],[1]!Table9[#Headers],0)),"")</f>
        <v/>
      </c>
      <c r="E8" s="7">
        <f>SUMIF([1]!Table10[CODES],Table12[[#This Row],[SL ]],[1]!Table10[ACCEPT/RECEIVED QTY])</f>
        <v>4</v>
      </c>
      <c r="F8" s="7">
        <f>SUMIF([1]!Table11[CODES],Table12[[#This Row],[SL ]],[1]!Table11[ISSUE QTY])</f>
        <v>1</v>
      </c>
      <c r="G8" s="8">
        <f>Table12[[#This Row],[TOTAL RECEIVED/ACCEPTED QTY]]-Table12[[#This Row],[TOTAL ISSUED QTY]]</f>
        <v>3</v>
      </c>
      <c r="I8" s="9"/>
      <c r="J8" s="9"/>
    </row>
    <row r="9" spans="2:10" x14ac:dyDescent="0.25">
      <c r="B9" s="16" t="s">
        <v>11</v>
      </c>
      <c r="C9" s="6" t="str">
        <f>[1]ITEMS!D9</f>
        <v>Toner cartridge for HP Color Printer M533n, CF360A</v>
      </c>
      <c r="D9" s="7" t="str">
        <f>IFERROR(INDEX([1]!Table9[#Data],MATCH(Table12[[#This Row],[SL ]],[1]!Table9[CODES],0),MATCH(Table12[[#Headers],[UOM]],[1]!Table9[#Headers],0)),"")</f>
        <v/>
      </c>
      <c r="E9" s="7">
        <f>SUMIF([1]!Table10[CODES],Table12[[#This Row],[SL ]],[1]!Table10[ACCEPT/RECEIVED QTY])</f>
        <v>3</v>
      </c>
      <c r="F9" s="7">
        <f>SUMIF([1]!Table11[CODES],Table12[[#This Row],[SL ]],[1]!Table11[ISSUE QTY])</f>
        <v>2</v>
      </c>
      <c r="G9" s="8">
        <f>Table12[[#This Row],[TOTAL RECEIVED/ACCEPTED QTY]]-Table12[[#This Row],[TOTAL ISSUED QTY]]</f>
        <v>1</v>
      </c>
      <c r="I9" s="9"/>
      <c r="J9" s="9"/>
    </row>
    <row r="10" spans="2:10" x14ac:dyDescent="0.25">
      <c r="B10" s="16" t="s">
        <v>12</v>
      </c>
      <c r="C10" s="6" t="str">
        <f>[1]ITEMS!D10</f>
        <v>Toner cartridge for HP Color Printer M533n, CF361A</v>
      </c>
      <c r="D10" s="7" t="str">
        <f>IFERROR(INDEX([1]!Table9[#Data],MATCH(Table12[[#This Row],[SL ]],[1]!Table9[CODES],0),MATCH(Table12[[#Headers],[UOM]],[1]!Table9[#Headers],0)),"")</f>
        <v/>
      </c>
      <c r="E10" s="7">
        <f>SUMIF([1]!Table10[CODES],Table12[[#This Row],[SL ]],[1]!Table10[ACCEPT/RECEIVED QTY])</f>
        <v>5</v>
      </c>
      <c r="F10" s="7">
        <f>SUMIF([1]!Table11[CODES],Table12[[#This Row],[SL ]],[1]!Table11[ISSUE QTY])</f>
        <v>3</v>
      </c>
      <c r="G10" s="8">
        <f>Table12[[#This Row],[TOTAL RECEIVED/ACCEPTED QTY]]-Table12[[#This Row],[TOTAL ISSUED QTY]]</f>
        <v>2</v>
      </c>
      <c r="I10" s="9"/>
      <c r="J10" s="9"/>
    </row>
    <row r="11" spans="2:10" x14ac:dyDescent="0.25">
      <c r="B11" s="16" t="s">
        <v>13</v>
      </c>
      <c r="C11" s="6" t="str">
        <f>[1]ITEMS!D11</f>
        <v>Toner cartridge for HP Color Printer M533n, CF362A</v>
      </c>
      <c r="D11" s="7" t="str">
        <f>IFERROR(INDEX([1]!Table9[#Data],MATCH(Table12[[#This Row],[SL ]],[1]!Table9[CODES],0),MATCH(Table12[[#Headers],[UOM]],[1]!Table9[#Headers],0)),"")</f>
        <v/>
      </c>
      <c r="E11" s="7">
        <f>SUMIF([1]!Table10[CODES],Table12[[#This Row],[SL ]],[1]!Table10[ACCEPT/RECEIVED QTY])</f>
        <v>5</v>
      </c>
      <c r="F11" s="7">
        <f>SUMIF([1]!Table11[CODES],Table12[[#This Row],[SL ]],[1]!Table11[ISSUE QTY])</f>
        <v>3</v>
      </c>
      <c r="G11" s="8">
        <f>Table12[[#This Row],[TOTAL RECEIVED/ACCEPTED QTY]]-Table12[[#This Row],[TOTAL ISSUED QTY]]</f>
        <v>2</v>
      </c>
      <c r="I11" s="9"/>
      <c r="J11" s="9"/>
    </row>
    <row r="12" spans="2:10" x14ac:dyDescent="0.25">
      <c r="B12" s="16" t="s">
        <v>14</v>
      </c>
      <c r="C12" s="6" t="str">
        <f>[1]ITEMS!D12</f>
        <v>Toner cartridge for HP Color Printer M533n, CF363A</v>
      </c>
      <c r="D12" s="7" t="str">
        <f>IFERROR(INDEX([1]!Table9[#Data],MATCH(Table12[[#This Row],[SL ]],[1]!Table9[CODES],0),MATCH(Table12[[#Headers],[UOM]],[1]!Table9[#Headers],0)),"")</f>
        <v/>
      </c>
      <c r="E12" s="7">
        <f>SUMIF([1]!Table10[CODES],Table12[[#This Row],[SL ]],[1]!Table10[ACCEPT/RECEIVED QTY])</f>
        <v>4</v>
      </c>
      <c r="F12" s="7">
        <f>SUMIF([1]!Table11[CODES],Table12[[#This Row],[SL ]],[1]!Table11[ISSUE QTY])</f>
        <v>1</v>
      </c>
      <c r="G12" s="8">
        <f>Table12[[#This Row],[TOTAL RECEIVED/ACCEPTED QTY]]-Table12[[#This Row],[TOTAL ISSUED QTY]]</f>
        <v>3</v>
      </c>
      <c r="I12" s="9"/>
      <c r="J12" s="9"/>
    </row>
    <row r="13" spans="2:10" x14ac:dyDescent="0.25">
      <c r="B13" s="16" t="s">
        <v>15</v>
      </c>
      <c r="C13" s="6" t="str">
        <f>[1]ITEMS!D13</f>
        <v>Cartridge for HP Colour laserjet CF-400 A</v>
      </c>
      <c r="D13" s="7" t="str">
        <f>IFERROR(INDEX([1]!Table9[#Data],MATCH(Table12[[#This Row],[SL ]],[1]!Table9[CODES],0),MATCH(Table12[[#Headers],[UOM]],[1]!Table9[#Headers],0)),"")</f>
        <v/>
      </c>
      <c r="E13" s="7">
        <f>SUMIF([1]!Table10[CODES],Table12[[#This Row],[SL ]],[1]!Table10[ACCEPT/RECEIVED QTY])</f>
        <v>3</v>
      </c>
      <c r="F13" s="7">
        <f>SUMIF([1]!Table11[CODES],Table12[[#This Row],[SL ]],[1]!Table11[ISSUE QTY])</f>
        <v>0</v>
      </c>
      <c r="G13" s="8">
        <f>Table12[[#This Row],[TOTAL RECEIVED/ACCEPTED QTY]]-Table12[[#This Row],[TOTAL ISSUED QTY]]</f>
        <v>3</v>
      </c>
      <c r="I13" s="9"/>
      <c r="J13" s="9"/>
    </row>
    <row r="14" spans="2:10" x14ac:dyDescent="0.25">
      <c r="B14" s="16" t="s">
        <v>16</v>
      </c>
      <c r="C14" s="6" t="str">
        <f>[1]ITEMS!D14</f>
        <v>Cartridge for HP Colour laserjet CF-401 A</v>
      </c>
      <c r="D14" s="7" t="str">
        <f>IFERROR(INDEX([1]!Table9[#Data],MATCH(Table12[[#This Row],[SL ]],[1]!Table9[CODES],0),MATCH(Table12[[#Headers],[UOM]],[1]!Table9[#Headers],0)),"")</f>
        <v/>
      </c>
      <c r="E14" s="7">
        <f>SUMIF([1]!Table10[CODES],Table12[[#This Row],[SL ]],[1]!Table10[ACCEPT/RECEIVED QTY])</f>
        <v>4</v>
      </c>
      <c r="F14" s="7">
        <f>SUMIF([1]!Table11[CODES],Table12[[#This Row],[SL ]],[1]!Table11[ISSUE QTY])</f>
        <v>0</v>
      </c>
      <c r="G14" s="8">
        <f>Table12[[#This Row],[TOTAL RECEIVED/ACCEPTED QTY]]-Table12[[#This Row],[TOTAL ISSUED QTY]]</f>
        <v>4</v>
      </c>
      <c r="I14" s="9"/>
      <c r="J14" s="9"/>
    </row>
    <row r="15" spans="2:10" x14ac:dyDescent="0.25">
      <c r="B15" s="16" t="s">
        <v>17</v>
      </c>
      <c r="C15" s="6" t="str">
        <f>[1]ITEMS!D15</f>
        <v>Cartridge for HP Color Laserjet CF-402 A</v>
      </c>
      <c r="D15" s="10" t="str">
        <f>IFERROR(INDEX([1]!Table9[#Data],MATCH(Table12[[#This Row],[SL ]],[1]!Table9[CODES],0),MATCH(Table12[[#Headers],[UOM]],[1]!Table9[#Headers],0)),"")</f>
        <v/>
      </c>
      <c r="E15" s="10">
        <f>SUMIF([1]!Table10[CODES],Table12[[#This Row],[SL ]],[1]!Table10[ACCEPT/RECEIVED QTY])</f>
        <v>3</v>
      </c>
      <c r="F15" s="10">
        <f>SUMIF([1]!Table11[CODES],Table12[[#This Row],[SL ]],[1]!Table11[ISSUE QTY])</f>
        <v>1</v>
      </c>
      <c r="G15" s="11">
        <f>Table12[[#This Row],[TOTAL RECEIVED/ACCEPTED QTY]]-Table12[[#This Row],[TOTAL ISSUED QTY]]</f>
        <v>2</v>
      </c>
    </row>
    <row r="16" spans="2:10" x14ac:dyDescent="0.25">
      <c r="B16" s="16" t="s">
        <v>18</v>
      </c>
      <c r="C16" s="6" t="str">
        <f>[1]ITEMS!D16</f>
        <v>Cartridge for HP Color Laserjet CF-403 A</v>
      </c>
      <c r="D16" s="10" t="str">
        <f>IFERROR(INDEX([1]!Table9[#Data],MATCH(Table12[[#This Row],[SL ]],[1]!Table9[CODES],0),MATCH(Table12[[#Headers],[UOM]],[1]!Table9[#Headers],0)),"")</f>
        <v/>
      </c>
      <c r="E16" s="10">
        <f>SUMIF([1]!Table10[CODES],Table12[[#This Row],[SL ]],[1]!Table10[ACCEPT/RECEIVED QTY])</f>
        <v>4</v>
      </c>
      <c r="F16" s="10">
        <f>SUMIF([1]!Table11[CODES],Table12[[#This Row],[SL ]],[1]!Table11[ISSUE QTY])</f>
        <v>0</v>
      </c>
      <c r="G16" s="11">
        <f>Table12[[#This Row],[TOTAL RECEIVED/ACCEPTED QTY]]-Table12[[#This Row],[TOTAL ISSUED QTY]]</f>
        <v>4</v>
      </c>
    </row>
    <row r="17" spans="2:7" x14ac:dyDescent="0.25">
      <c r="B17" s="16" t="s">
        <v>19</v>
      </c>
      <c r="C17" s="6" t="str">
        <f>[1]ITEMS!D17</f>
        <v>Printronix P7000 Ultra Capacity Printing Ribbon, Part no. 179499-001</v>
      </c>
      <c r="D17" s="10" t="str">
        <f>IFERROR(INDEX([1]!Table9[#Data],MATCH(Table12[[#This Row],[SL ]],[1]!Table9[CODES],0),MATCH(Table12[[#Headers],[UOM]],[1]!Table9[#Headers],0)),"")</f>
        <v/>
      </c>
      <c r="E17" s="10">
        <f>SUMIF([1]!Table10[CODES],Table12[[#This Row],[SL ]],[1]!Table10[ACCEPT/RECEIVED QTY])</f>
        <v>3</v>
      </c>
      <c r="F17" s="10">
        <f>SUMIF([1]!Table11[CODES],Table12[[#This Row],[SL ]],[1]!Table11[ISSUE QTY])</f>
        <v>3</v>
      </c>
      <c r="G17" s="11">
        <f>Table12[[#This Row],[TOTAL RECEIVED/ACCEPTED QTY]]-Table12[[#This Row],[TOTAL ISSUED QTY]]</f>
        <v>0</v>
      </c>
    </row>
    <row r="18" spans="2:7" ht="30" x14ac:dyDescent="0.25">
      <c r="B18" s="16" t="s">
        <v>20</v>
      </c>
      <c r="C18" s="12" t="str">
        <f>[1]ITEMS!D18</f>
        <v>HP Toner Cartridge Q6000A (Black) for HP color Laserjet 1600 and 2605.</v>
      </c>
      <c r="D18" s="10" t="str">
        <f>IFERROR(INDEX([1]!Table9[#Data],MATCH(Table12[[#This Row],[SL ]],[1]!Table9[CODES],0),MATCH(Table12[[#Headers],[UOM]],[1]!Table9[#Headers],0)),"")</f>
        <v/>
      </c>
      <c r="E18" s="10">
        <f>SUMIF([1]!Table10[CODES],Table12[[#This Row],[SL ]],[1]!Table10[ACCEPT/RECEIVED QTY])</f>
        <v>2</v>
      </c>
      <c r="F18" s="10">
        <f>SUMIF([1]!Table11[CODES],Table12[[#This Row],[SL ]],[1]!Table11[ISSUE QTY])</f>
        <v>2</v>
      </c>
      <c r="G18" s="11">
        <f>Table12[[#This Row],[TOTAL RECEIVED/ACCEPTED QTY]]-Table12[[#This Row],[TOTAL ISSUED QTY]]</f>
        <v>0</v>
      </c>
    </row>
    <row r="19" spans="2:7" x14ac:dyDescent="0.25">
      <c r="B19" s="16" t="s">
        <v>21</v>
      </c>
      <c r="C19" s="12" t="str">
        <f>[1]ITEMS!D19</f>
        <v>Print cartridge, HP colour Laser Jet 2605dn, Q6002A</v>
      </c>
      <c r="D19" s="10" t="str">
        <f>IFERROR(INDEX([1]!Table9[#Data],MATCH(Table12[[#This Row],[SL ]],[1]!Table9[CODES],0),MATCH(Table12[[#Headers],[UOM]],[1]!Table9[#Headers],0)),"")</f>
        <v/>
      </c>
      <c r="E19" s="10">
        <f>SUMIF([1]!Table10[CODES],Table12[[#This Row],[SL ]],[1]!Table10[ACCEPT/RECEIVED QTY])</f>
        <v>7</v>
      </c>
      <c r="F19" s="10">
        <f>SUMIF([1]!Table11[CODES],Table12[[#This Row],[SL ]],[1]!Table11[ISSUE QTY])</f>
        <v>7</v>
      </c>
      <c r="G19" s="11">
        <f>Table12[[#This Row],[TOTAL RECEIVED/ACCEPTED QTY]]-Table12[[#This Row],[TOTAL ISSUED QTY]]</f>
        <v>0</v>
      </c>
    </row>
    <row r="20" spans="2:7" x14ac:dyDescent="0.25">
      <c r="B20" s="16" t="s">
        <v>22</v>
      </c>
      <c r="C20" s="12" t="str">
        <f>[1]ITEMS!D20</f>
        <v>Print cartridge, HP colour Laser Jet 2605dn, Q6003A</v>
      </c>
      <c r="D20" s="10" t="str">
        <f>IFERROR(INDEX([1]!Table9[#Data],MATCH(Table12[[#This Row],[SL ]],[1]!Table9[CODES],0),MATCH(Table12[[#Headers],[UOM]],[1]!Table9[#Headers],0)),"")</f>
        <v/>
      </c>
      <c r="E20" s="10">
        <f>SUMIF([1]!Table10[CODES],Table12[[#This Row],[SL ]],[1]!Table10[ACCEPT/RECEIVED QTY])</f>
        <v>2</v>
      </c>
      <c r="F20" s="10">
        <f>SUMIF([1]!Table11[CODES],Table12[[#This Row],[SL ]],[1]!Table11[ISSUE QTY])</f>
        <v>2</v>
      </c>
      <c r="G20" s="11">
        <f>Table12[[#This Row],[TOTAL RECEIVED/ACCEPTED QTY]]-Table12[[#This Row],[TOTAL ISSUED QTY]]</f>
        <v>0</v>
      </c>
    </row>
    <row r="21" spans="2:7" x14ac:dyDescent="0.25">
      <c r="B21" s="16" t="s">
        <v>23</v>
      </c>
      <c r="C21" s="12" t="str">
        <f>[1]ITEMS!D21</f>
        <v>Print cartridge, HP colour Laser jet 2605dn, Q6001A</v>
      </c>
      <c r="D21" s="10" t="str">
        <f>IFERROR(INDEX([1]!Table9[#Data],MATCH(Table12[[#This Row],[SL ]],[1]!Table9[CODES],0),MATCH(Table12[[#Headers],[UOM]],[1]!Table9[#Headers],0)),"")</f>
        <v/>
      </c>
      <c r="E21" s="10">
        <f>SUMIF([1]!Table10[CODES],Table12[[#This Row],[SL ]],[1]!Table10[ACCEPT/RECEIVED QTY])</f>
        <v>4</v>
      </c>
      <c r="F21" s="10">
        <f>SUMIF([1]!Table11[CODES],Table12[[#This Row],[SL ]],[1]!Table11[ISSUE QTY])</f>
        <v>4</v>
      </c>
      <c r="G21" s="11">
        <f>Table12[[#This Row],[TOTAL RECEIVED/ACCEPTED QTY]]-Table12[[#This Row],[TOTAL ISSUED QTY]]</f>
        <v>0</v>
      </c>
    </row>
    <row r="22" spans="2:7" x14ac:dyDescent="0.25">
      <c r="B22" s="16" t="s">
        <v>24</v>
      </c>
      <c r="C22" s="6" t="str">
        <f>[1]ITEMS!D22</f>
        <v>HPCE390A Cartridge (HP 90A Black Cartridge)</v>
      </c>
      <c r="D22" s="10" t="str">
        <f>IFERROR(INDEX([1]!Table9[#Data],MATCH(Table12[[#This Row],[SL ]],[1]!Table9[CODES],0),MATCH(Table12[[#Headers],[UOM]],[1]!Table9[#Headers],0)),"")</f>
        <v/>
      </c>
      <c r="E22" s="10">
        <f>SUMIF([1]!Table10[CODES],Table12[[#This Row],[SL ]],[1]!Table10[ACCEPT/RECEIVED QTY])</f>
        <v>9</v>
      </c>
      <c r="F22" s="10">
        <f>SUMIF([1]!Table11[CODES],Table12[[#This Row],[SL ]],[1]!Table11[ISSUE QTY])</f>
        <v>2</v>
      </c>
      <c r="G22" s="11">
        <f>Table12[[#This Row],[TOTAL RECEIVED/ACCEPTED QTY]]-Table12[[#This Row],[TOTAL ISSUED QTY]]</f>
        <v>7</v>
      </c>
    </row>
    <row r="23" spans="2:7" x14ac:dyDescent="0.25">
      <c r="B23" s="16">
        <f>[1]ITEMS!B23</f>
        <v>19</v>
      </c>
      <c r="C23" s="6" t="str">
        <f>[1]ITEMS!D23</f>
        <v>Calculator, Citizen, 12 Digit</v>
      </c>
      <c r="D23" s="10" t="str">
        <f>IFERROR(INDEX([1]!Table9[#Data],MATCH(Table12[[#This Row],[SL ]],[1]!Table9[CODES],0),MATCH(Table12[[#Headers],[UOM]],[1]!Table9[#Headers],0)),"")</f>
        <v>NO</v>
      </c>
      <c r="E23" s="10">
        <f>SUMIF([1]!Table10[CODES],Table12[[#This Row],[SL ]],[1]!Table10[ACCEPT/RECEIVED QTY])</f>
        <v>36</v>
      </c>
      <c r="F23" s="10">
        <f>SUMIF([1]!Table11[CODES],Table12[[#This Row],[SL ]],[1]!Table11[ISSUE QTY])</f>
        <v>24</v>
      </c>
      <c r="G23" s="11">
        <f>Table12[[#This Row],[TOTAL RECEIVED/ACCEPTED QTY]]-Table12[[#This Row],[TOTAL ISSUED QTY]]</f>
        <v>12</v>
      </c>
    </row>
    <row r="24" spans="2:7" x14ac:dyDescent="0.25">
      <c r="B24" s="16" t="s">
        <v>25</v>
      </c>
      <c r="C24" s="6" t="str">
        <f>[1]ITEMS!D23</f>
        <v>Calculator, Citizen, 12 Digit</v>
      </c>
      <c r="D24" s="10" t="str">
        <f>IFERROR(INDEX([1]!Table9[#Data],MATCH(Table12[[#This Row],[SL ]],[1]!Table9[CODES],0),MATCH(Table12[[#Headers],[UOM]],[1]!Table9[#Headers],0)),"")</f>
        <v/>
      </c>
      <c r="E24" s="10">
        <f>SUMIF([1]!Table10[CODES],Table12[[#This Row],[SL ]],[1]!Table10[ACCEPT/RECEIVED QTY])</f>
        <v>36</v>
      </c>
      <c r="F24" s="10">
        <f>SUMIF([1]!Table11[CODES],Table12[[#This Row],[SL ]],[1]!Table11[ISSUE QTY])</f>
        <v>24</v>
      </c>
      <c r="G24" s="11">
        <f>Table12[[#This Row],[TOTAL RECEIVED/ACCEPTED QTY]]-Table12[[#This Row],[TOTAL ISSUED QTY]]</f>
        <v>12</v>
      </c>
    </row>
    <row r="25" spans="2:7" x14ac:dyDescent="0.25">
      <c r="B25" s="16" t="s">
        <v>26</v>
      </c>
      <c r="C25" s="6" t="str">
        <f>[1]ITEMS!D23</f>
        <v>Calculator, Citizen, 12 Digit</v>
      </c>
      <c r="D25" s="10" t="str">
        <f>IFERROR(INDEX([1]!Table9[#Data],MATCH(Table12[[#This Row],[SL ]],[1]!Table9[CODES],0),MATCH(Table12[[#Headers],[UOM]],[1]!Table9[#Headers],0)),"")</f>
        <v/>
      </c>
      <c r="E25" s="10">
        <f>SUMIF([1]!Table10[CODES],Table12[[#This Row],[SL ]],[1]!Table10[ACCEPT/RECEIVED QTY])</f>
        <v>107</v>
      </c>
      <c r="F25" s="10">
        <f>SUMIF([1]!Table11[CODES],Table12[[#This Row],[SL ]],[1]!Table11[ISSUE QTY])</f>
        <v>1</v>
      </c>
      <c r="G25" s="11">
        <f>Table12[[#This Row],[TOTAL RECEIVED/ACCEPTED QTY]]-Table12[[#This Row],[TOTAL ISSUED QTY]]</f>
        <v>106</v>
      </c>
    </row>
    <row r="26" spans="2:7" x14ac:dyDescent="0.25">
      <c r="B26" s="16" t="s">
        <v>27</v>
      </c>
      <c r="C26" s="6" t="str">
        <f>[1]ITEMS!D24</f>
        <v>Binding clip 19 mm</v>
      </c>
      <c r="D26" s="10" t="str">
        <f>IFERROR(INDEX([1]!Table9[#Data],MATCH(Table12[[#This Row],[SL ]],[1]!Table9[CODES],0),MATCH(Table12[[#Headers],[UOM]],[1]!Table9[#Headers],0)),"")</f>
        <v/>
      </c>
      <c r="E26" s="10">
        <f>SUMIF([1]!Table10[CODES],Table12[[#This Row],[SL ]],[1]!Table10[ACCEPT/RECEIVED QTY])</f>
        <v>9</v>
      </c>
      <c r="F26" s="10">
        <f>SUMIF([1]!Table11[CODES],Table12[[#This Row],[SL ]],[1]!Table11[ISSUE QTY])</f>
        <v>6</v>
      </c>
      <c r="G26" s="11">
        <f>Table12[[#This Row],[TOTAL RECEIVED/ACCEPTED QTY]]-Table12[[#This Row],[TOTAL ISSUED QTY]]</f>
        <v>3</v>
      </c>
    </row>
    <row r="27" spans="2:7" x14ac:dyDescent="0.25">
      <c r="B27" s="16" t="s">
        <v>28</v>
      </c>
      <c r="C27" s="6" t="str">
        <f>[1]ITEMS!D25</f>
        <v>Binding clip 25mm</v>
      </c>
      <c r="D27" s="10" t="str">
        <f>IFERROR(INDEX([1]!Table9[#Data],MATCH(Table12[[#This Row],[SL ]],[1]!Table9[CODES],0),MATCH(Table12[[#Headers],[UOM]],[1]!Table9[#Headers],0)),"")</f>
        <v/>
      </c>
      <c r="E27" s="10">
        <f>SUMIF([1]!Table10[CODES],Table12[[#This Row],[SL ]],[1]!Table10[ACCEPT/RECEIVED QTY])</f>
        <v>3</v>
      </c>
      <c r="F27" s="10">
        <f>SUMIF([1]!Table11[CODES],Table12[[#This Row],[SL ]],[1]!Table11[ISSUE QTY])</f>
        <v>1</v>
      </c>
      <c r="G27" s="11">
        <f>Table12[[#This Row],[TOTAL RECEIVED/ACCEPTED QTY]]-Table12[[#This Row],[TOTAL ISSUED QTY]]</f>
        <v>2</v>
      </c>
    </row>
    <row r="28" spans="2:7" x14ac:dyDescent="0.25">
      <c r="B28" s="16" t="s">
        <v>29</v>
      </c>
      <c r="C28" s="6" t="str">
        <f>[1]ITEMS!D26</f>
        <v>Binding clip, 35mm</v>
      </c>
      <c r="D28" s="10" t="str">
        <f>IFERROR(INDEX([1]!Table9[#Data],MATCH(Table12[[#This Row],[SL ]],[1]!Table9[CODES],0),MATCH(Table12[[#Headers],[UOM]],[1]!Table9[#Headers],0)),"")</f>
        <v/>
      </c>
      <c r="E28" s="10">
        <f>SUMIF([1]!Table10[CODES],Table12[[#This Row],[SL ]],[1]!Table10[ACCEPT/RECEIVED QTY])</f>
        <v>7</v>
      </c>
      <c r="F28" s="10">
        <f>SUMIF([1]!Table11[CODES],Table12[[#This Row],[SL ]],[1]!Table11[ISSUE QTY])</f>
        <v>1</v>
      </c>
      <c r="G28" s="11">
        <f>Table12[[#This Row],[TOTAL RECEIVED/ACCEPTED QTY]]-Table12[[#This Row],[TOTAL ISSUED QTY]]</f>
        <v>6</v>
      </c>
    </row>
    <row r="29" spans="2:7" x14ac:dyDescent="0.25">
      <c r="B29" s="16" t="s">
        <v>30</v>
      </c>
      <c r="C29" s="6" t="str">
        <f>[1]ITEMS!D27</f>
        <v>Binding clip, 41mm</v>
      </c>
      <c r="D29" s="10" t="str">
        <f>IFERROR(INDEX([1]!Table9[#Data],MATCH(Table12[[#This Row],[SL ]],[1]!Table9[CODES],0),MATCH(Table12[[#Headers],[UOM]],[1]!Table9[#Headers],0)),"")</f>
        <v/>
      </c>
      <c r="E29" s="10">
        <f>SUMIF([1]!Table10[CODES],Table12[[#This Row],[SL ]],[1]!Table10[ACCEPT/RECEIVED QTY])</f>
        <v>0</v>
      </c>
      <c r="F29" s="10">
        <f>SUMIF([1]!Table11[CODES],Table12[[#This Row],[SL ]],[1]!Table11[ISSUE QTY])</f>
        <v>0</v>
      </c>
      <c r="G29" s="11">
        <f>Table12[[#This Row],[TOTAL RECEIVED/ACCEPTED QTY]]-Table12[[#This Row],[TOTAL ISSUED QTY]]</f>
        <v>0</v>
      </c>
    </row>
    <row r="30" spans="2:7" x14ac:dyDescent="0.25">
      <c r="B30" s="16" t="s">
        <v>31</v>
      </c>
      <c r="C30" s="6" t="str">
        <f>[1]ITEMS!D28</f>
        <v>Gems Clip, Saya make, 19mm</v>
      </c>
      <c r="D30" s="10" t="str">
        <f>IFERROR(INDEX([1]!Table9[#Data],MATCH(Table12[[#This Row],[SL ]],[1]!Table9[CODES],0),MATCH(Table12[[#Headers],[UOM]],[1]!Table9[#Headers],0)),"")</f>
        <v/>
      </c>
      <c r="E30" s="10">
        <f>SUMIF([1]!Table10[CODES],Table12[[#This Row],[SL ]],[1]!Table10[ACCEPT/RECEIVED QTY])</f>
        <v>0</v>
      </c>
      <c r="F30" s="10">
        <f>SUMIF([1]!Table11[CODES],Table12[[#This Row],[SL ]],[1]!Table11[ISSUE QTY])</f>
        <v>0</v>
      </c>
      <c r="G30" s="11">
        <f>Table12[[#This Row],[TOTAL RECEIVED/ACCEPTED QTY]]-Table12[[#This Row],[TOTAL ISSUED QTY]]</f>
        <v>0</v>
      </c>
    </row>
    <row r="31" spans="2:7" x14ac:dyDescent="0.25">
      <c r="B31" s="16" t="s">
        <v>32</v>
      </c>
      <c r="C31" s="6" t="str">
        <f>[1]ITEMS!D29</f>
        <v>Gems Clip, SAYA make, 25 mm</v>
      </c>
      <c r="D31" s="10" t="str">
        <f>IFERROR(INDEX([1]!Table9[#Data],MATCH(Table12[[#This Row],[SL ]],[1]!Table9[CODES],0),MATCH(Table12[[#Headers],[UOM]],[1]!Table9[#Headers],0)),"")</f>
        <v/>
      </c>
      <c r="E31" s="10">
        <f>SUMIF([1]!Table10[CODES],Table12[[#This Row],[SL ]],[1]!Table10[ACCEPT/RECEIVED QTY])</f>
        <v>18</v>
      </c>
      <c r="F31" s="10">
        <f>SUMIF([1]!Table11[CODES],Table12[[#This Row],[SL ]],[1]!Table11[ISSUE QTY])</f>
        <v>1</v>
      </c>
      <c r="G31" s="11">
        <f>Table12[[#This Row],[TOTAL RECEIVED/ACCEPTED QTY]]-Table12[[#This Row],[TOTAL ISSUED QTY]]</f>
        <v>17</v>
      </c>
    </row>
    <row r="32" spans="2:7" x14ac:dyDescent="0.25">
      <c r="B32" s="16" t="s">
        <v>33</v>
      </c>
      <c r="C32" s="6" t="str">
        <f>[1]ITEMS!D30</f>
        <v>Gems Clip, 35mm</v>
      </c>
      <c r="D32" s="10" t="str">
        <f>IFERROR(INDEX([1]!Table9[#Data],MATCH(Table12[[#This Row],[SL ]],[1]!Table9[CODES],0),MATCH(Table12[[#Headers],[UOM]],[1]!Table9[#Headers],0)),"")</f>
        <v/>
      </c>
      <c r="E32" s="10">
        <f>SUMIF([1]!Table10[CODES],Table12[[#This Row],[SL ]],[1]!Table10[ACCEPT/RECEIVED QTY])</f>
        <v>59</v>
      </c>
      <c r="F32" s="10">
        <f>SUMIF([1]!Table11[CODES],Table12[[#This Row],[SL ]],[1]!Table11[ISSUE QTY])</f>
        <v>39</v>
      </c>
      <c r="G32" s="11">
        <f>Table12[[#This Row],[TOTAL RECEIVED/ACCEPTED QTY]]-Table12[[#This Row],[TOTAL ISSUED QTY]]</f>
        <v>20</v>
      </c>
    </row>
    <row r="33" spans="2:7" x14ac:dyDescent="0.25">
      <c r="B33" s="16" t="s">
        <v>34</v>
      </c>
      <c r="C33" s="6" t="str">
        <f>[1]ITEMS!D31</f>
        <v>Colin, 1/2 Litre</v>
      </c>
      <c r="D33" s="10" t="str">
        <f>IFERROR(INDEX([1]!Table9[#Data],MATCH(Table12[[#This Row],[SL ]],[1]!Table9[CODES],0),MATCH(Table12[[#Headers],[UOM]],[1]!Table9[#Headers],0)),"")</f>
        <v/>
      </c>
      <c r="E33" s="10">
        <f>SUMIF([1]!Table10[CODES],Table12[[#This Row],[SL ]],[1]!Table10[ACCEPT/RECEIVED QTY])</f>
        <v>2</v>
      </c>
      <c r="F33" s="10">
        <f>SUMIF([1]!Table11[CODES],Table12[[#This Row],[SL ]],[1]!Table11[ISSUE QTY])</f>
        <v>2</v>
      </c>
      <c r="G33" s="11">
        <f>Table12[[#This Row],[TOTAL RECEIVED/ACCEPTED QTY]]-Table12[[#This Row],[TOTAL ISSUED QTY]]</f>
        <v>0</v>
      </c>
    </row>
    <row r="34" spans="2:7" ht="30" x14ac:dyDescent="0.25">
      <c r="B34" s="16" t="s">
        <v>35</v>
      </c>
      <c r="C34" s="6" t="str">
        <f>[1]ITEMS!D32</f>
        <v>Drum Cartridge for Xerox Work Centre C118, Part No. 13R00589/13R589</v>
      </c>
      <c r="D34" s="10" t="str">
        <f>IFERROR(INDEX([1]!Table9[#Data],MATCH(Table12[[#This Row],[SL ]],[1]!Table9[CODES],0),MATCH(Table12[[#Headers],[UOM]],[1]!Table9[#Headers],0)),"")</f>
        <v/>
      </c>
      <c r="E34" s="10">
        <f>SUMIF([1]!Table10[CODES],Table12[[#This Row],[SL ]],[1]!Table10[ACCEPT/RECEIVED QTY])</f>
        <v>3</v>
      </c>
      <c r="F34" s="10">
        <f>SUMIF([1]!Table11[CODES],Table12[[#This Row],[SL ]],[1]!Table11[ISSUE QTY])</f>
        <v>3</v>
      </c>
      <c r="G34" s="11">
        <f>Table12[[#This Row],[TOTAL RECEIVED/ACCEPTED QTY]]-Table12[[#This Row],[TOTAL ISSUED QTY]]</f>
        <v>0</v>
      </c>
    </row>
    <row r="35" spans="2:7" ht="30" x14ac:dyDescent="0.25">
      <c r="B35" s="16" t="s">
        <v>36</v>
      </c>
      <c r="C35" s="6" t="str">
        <f>[1]ITEMS!D33</f>
        <v>Drum Cartridge for Xerox Work Centre 5061/5020 (101R00432)Drum Cartridge for Xerox Work Centre 5061/5020 (101R00432)</v>
      </c>
      <c r="D35" s="10" t="str">
        <f>IFERROR(INDEX([1]!Table9[#Data],MATCH(Table12[[#This Row],[SL ]],[1]!Table9[CODES],0),MATCH(Table12[[#Headers],[UOM]],[1]!Table9[#Headers],0)),"")</f>
        <v/>
      </c>
      <c r="E35" s="10">
        <f>SUMIF([1]!Table10[CODES],Table12[[#This Row],[SL ]],[1]!Table10[ACCEPT/RECEIVED QTY])</f>
        <v>2</v>
      </c>
      <c r="F35" s="10">
        <f>SUMIF([1]!Table11[CODES],Table12[[#This Row],[SL ]],[1]!Table11[ISSUE QTY])</f>
        <v>2</v>
      </c>
      <c r="G35" s="11">
        <f>Table12[[#This Row],[TOTAL RECEIVED/ACCEPTED QTY]]-Table12[[#This Row],[TOTAL ISSUED QTY]]</f>
        <v>0</v>
      </c>
    </row>
    <row r="36" spans="2:7" x14ac:dyDescent="0.25">
      <c r="B36" s="16" t="s">
        <v>37</v>
      </c>
      <c r="C36" s="6" t="str">
        <f>[1]ITEMS!D34</f>
        <v>Toner for copy centre C118, ABS - FR (40)</v>
      </c>
      <c r="D36" s="10" t="str">
        <f>IFERROR(INDEX([1]!Table9[#Data],MATCH(Table12[[#This Row],[SL ]],[1]!Table9[CODES],0),MATCH(Table12[[#Headers],[UOM]],[1]!Table9[#Headers],0)),"")</f>
        <v/>
      </c>
      <c r="E36" s="10">
        <f>SUMIF([1]!Table10[CODES],Table12[[#This Row],[SL ]],[1]!Table10[ACCEPT/RECEIVED QTY])</f>
        <v>1</v>
      </c>
      <c r="F36" s="10">
        <f>SUMIF([1]!Table11[CODES],Table12[[#This Row],[SL ]],[1]!Table11[ISSUE QTY])</f>
        <v>0</v>
      </c>
      <c r="G36" s="11">
        <f>Table12[[#This Row],[TOTAL RECEIVED/ACCEPTED QTY]]-Table12[[#This Row],[TOTAL ISSUED QTY]]</f>
        <v>1</v>
      </c>
    </row>
    <row r="37" spans="2:7" x14ac:dyDescent="0.25">
      <c r="B37" s="16" t="s">
        <v>38</v>
      </c>
      <c r="C37" s="6" t="str">
        <f>[1]ITEMS!D35</f>
        <v>HP 126A Imaging Drum, CE314A</v>
      </c>
      <c r="D37" s="10" t="str">
        <f>IFERROR(INDEX([1]!Table9[#Data],MATCH(Table12[[#This Row],[SL ]],[1]!Table9[CODES],0),MATCH(Table12[[#Headers],[UOM]],[1]!Table9[#Headers],0)),"")</f>
        <v/>
      </c>
      <c r="E37" s="10">
        <f>SUMIF([1]!Table10[CODES],Table12[[#This Row],[SL ]],[1]!Table10[ACCEPT/RECEIVED QTY])</f>
        <v>13</v>
      </c>
      <c r="F37" s="10">
        <f>SUMIF([1]!Table11[CODES],Table12[[#This Row],[SL ]],[1]!Table11[ISSUE QTY])</f>
        <v>13</v>
      </c>
      <c r="G37" s="11">
        <f>Table12[[#This Row],[TOTAL RECEIVED/ACCEPTED QTY]]-Table12[[#This Row],[TOTAL ISSUED QTY]]</f>
        <v>0</v>
      </c>
    </row>
    <row r="38" spans="2:7" x14ac:dyDescent="0.25">
      <c r="B38" s="16" t="s">
        <v>39</v>
      </c>
      <c r="C38" s="6" t="str">
        <f>[1]ITEMS!D36</f>
        <v>Toner Cartridges for WorkCentre 5016, Part No. 106R01277</v>
      </c>
      <c r="D38" s="10" t="str">
        <f>IFERROR(INDEX([1]!Table9[#Data],MATCH(Table12[[#This Row],[SL ]],[1]!Table9[CODES],0),MATCH(Table12[[#Headers],[UOM]],[1]!Table9[#Headers],0)),"")</f>
        <v/>
      </c>
      <c r="E38" s="10">
        <f>SUMIF([1]!Table10[CODES],Table12[[#This Row],[SL ]],[1]!Table10[ACCEPT/RECEIVED QTY])</f>
        <v>16</v>
      </c>
      <c r="F38" s="10">
        <f>SUMIF([1]!Table11[CODES],Table12[[#This Row],[SL ]],[1]!Table11[ISSUE QTY])</f>
        <v>6</v>
      </c>
      <c r="G38" s="11">
        <f>Table12[[#This Row],[TOTAL RECEIVED/ACCEPTED QTY]]-Table12[[#This Row],[TOTAL ISSUED QTY]]</f>
        <v>10</v>
      </c>
    </row>
    <row r="39" spans="2:7" x14ac:dyDescent="0.25">
      <c r="B39" s="16" t="s">
        <v>40</v>
      </c>
      <c r="C39" s="6" t="str">
        <f>[1]ITEMS!D37</f>
        <v>Toner for Konica TN-118 copier</v>
      </c>
      <c r="D39" s="10" t="str">
        <f>IFERROR(INDEX([1]!Table9[#Data],MATCH(Table12[[#This Row],[SL ]],[1]!Table9[CODES],0),MATCH(Table12[[#Headers],[UOM]],[1]!Table9[#Headers],0)),"")</f>
        <v/>
      </c>
      <c r="E39" s="10">
        <f>SUMIF([1]!Table10[CODES],Table12[[#This Row],[SL ]],[1]!Table10[ACCEPT/RECEIVED QTY])</f>
        <v>20</v>
      </c>
      <c r="F39" s="10">
        <f>SUMIF([1]!Table11[CODES],Table12[[#This Row],[SL ]],[1]!Table11[ISSUE QTY])</f>
        <v>5</v>
      </c>
      <c r="G39" s="11">
        <f>Table12[[#This Row],[TOTAL RECEIVED/ACCEPTED QTY]]-Table12[[#This Row],[TOTAL ISSUED QTY]]</f>
        <v>15</v>
      </c>
    </row>
    <row r="40" spans="2:7" x14ac:dyDescent="0.25">
      <c r="B40" s="16" t="s">
        <v>41</v>
      </c>
      <c r="C40" s="6" t="str">
        <f>[1]ITEMS!D38</f>
        <v>HP LaserJet 400 M401dn Black Cartridge 80A</v>
      </c>
      <c r="D40" s="10" t="str">
        <f>IFERROR(INDEX([1]!Table9[#Data],MATCH(Table12[[#This Row],[SL ]],[1]!Table9[CODES],0),MATCH(Table12[[#Headers],[UOM]],[1]!Table9[#Headers],0)),"")</f>
        <v/>
      </c>
      <c r="E40" s="10">
        <f>SUMIF([1]!Table10[CODES],Table12[[#This Row],[SL ]],[1]!Table10[ACCEPT/RECEIVED QTY])</f>
        <v>3</v>
      </c>
      <c r="F40" s="10">
        <f>SUMIF([1]!Table11[CODES],Table12[[#This Row],[SL ]],[1]!Table11[ISSUE QTY])</f>
        <v>3</v>
      </c>
      <c r="G40" s="11">
        <f>Table12[[#This Row],[TOTAL RECEIVED/ACCEPTED QTY]]-Table12[[#This Row],[TOTAL ISSUED QTY]]</f>
        <v>0</v>
      </c>
    </row>
    <row r="41" spans="2:7" x14ac:dyDescent="0.25">
      <c r="B41" s="16" t="s">
        <v>42</v>
      </c>
      <c r="C41" s="6" t="str">
        <f>[1]ITEMS!D39</f>
        <v>Printer Cartridge CE 505A for HP Laserjet P2035 Printer</v>
      </c>
      <c r="D41" s="10" t="str">
        <f>IFERROR(INDEX([1]!Table9[#Data],MATCH(Table12[[#This Row],[SL ]],[1]!Table9[CODES],0),MATCH(Table12[[#Headers],[UOM]],[1]!Table9[#Headers],0)),"")</f>
        <v/>
      </c>
      <c r="E41" s="10">
        <f>SUMIF([1]!Table10[CODES],Table12[[#This Row],[SL ]],[1]!Table10[ACCEPT/RECEIVED QTY])</f>
        <v>161</v>
      </c>
      <c r="F41" s="10">
        <f>SUMIF([1]!Table11[CODES],Table12[[#This Row],[SL ]],[1]!Table11[ISSUE QTY])</f>
        <v>125</v>
      </c>
      <c r="G41" s="11">
        <f>Table12[[#This Row],[TOTAL RECEIVED/ACCEPTED QTY]]-Table12[[#This Row],[TOTAL ISSUED QTY]]</f>
        <v>36</v>
      </c>
    </row>
    <row r="42" spans="2:7" x14ac:dyDescent="0.25">
      <c r="B42" s="16" t="s">
        <v>43</v>
      </c>
      <c r="C42" s="6" t="str">
        <f>[1]ITEMS!D40</f>
        <v>HP Laserjet 1213nf Black Toner Cartridge, CC388A</v>
      </c>
      <c r="D42" s="10" t="str">
        <f>IFERROR(INDEX([1]!Table9[#Data],MATCH(Table12[[#This Row],[SL ]],[1]!Table9[CODES],0),MATCH(Table12[[#Headers],[UOM]],[1]!Table9[#Headers],0)),"")</f>
        <v/>
      </c>
      <c r="E42" s="10">
        <f>SUMIF([1]!Table10[CODES],Table12[[#This Row],[SL ]],[1]!Table10[ACCEPT/RECEIVED QTY])</f>
        <v>10</v>
      </c>
      <c r="F42" s="10">
        <f>SUMIF([1]!Table11[CODES],Table12[[#This Row],[SL ]],[1]!Table11[ISSUE QTY])</f>
        <v>10</v>
      </c>
      <c r="G42" s="11">
        <f>Table12[[#This Row],[TOTAL RECEIVED/ACCEPTED QTY]]-Table12[[#This Row],[TOTAL ISSUED QTY]]</f>
        <v>0</v>
      </c>
    </row>
    <row r="43" spans="2:7" x14ac:dyDescent="0.25">
      <c r="B43" s="16" t="s">
        <v>44</v>
      </c>
      <c r="C43" s="6" t="str">
        <f>[1]ITEMS!D41</f>
        <v>Cartridge for HP Desk Jet F735 Printer</v>
      </c>
      <c r="D43" s="10" t="str">
        <f>IFERROR(INDEX([1]!Table9[#Data],MATCH(Table12[[#This Row],[SL ]],[1]!Table9[CODES],0),MATCH(Table12[[#Headers],[UOM]],[1]!Table9[#Headers],0)),"")</f>
        <v/>
      </c>
      <c r="E43" s="10">
        <f>SUMIF([1]!Table10[CODES],Table12[[#This Row],[SL ]],[1]!Table10[ACCEPT/RECEIVED QTY])</f>
        <v>15</v>
      </c>
      <c r="F43" s="10">
        <f>SUMIF([1]!Table11[CODES],Table12[[#This Row],[SL ]],[1]!Table11[ISSUE QTY])</f>
        <v>0</v>
      </c>
      <c r="G43" s="11">
        <f>Table12[[#This Row],[TOTAL RECEIVED/ACCEPTED QTY]]-Table12[[#This Row],[TOTAL ISSUED QTY]]</f>
        <v>15</v>
      </c>
    </row>
    <row r="44" spans="2:7" x14ac:dyDescent="0.25">
      <c r="B44" s="16" t="s">
        <v>45</v>
      </c>
      <c r="C44" s="6" t="str">
        <f>[1]ITEMS!D42</f>
        <v>Print Cartridge, HP Laser Jet, Q2612A</v>
      </c>
      <c r="D44" s="10" t="str">
        <f>IFERROR(INDEX([1]!Table9[#Data],MATCH(Table12[[#This Row],[SL ]],[1]!Table9[CODES],0),MATCH(Table12[[#Headers],[UOM]],[1]!Table9[#Headers],0)),"")</f>
        <v/>
      </c>
      <c r="E44" s="10">
        <f>SUMIF([1]!Table10[CODES],Table12[[#This Row],[SL ]],[1]!Table10[ACCEPT/RECEIVED QTY])</f>
        <v>133</v>
      </c>
      <c r="F44" s="10">
        <f>SUMIF([1]!Table11[CODES],Table12[[#This Row],[SL ]],[1]!Table11[ISSUE QTY])</f>
        <v>74</v>
      </c>
      <c r="G44" s="11">
        <f>Table12[[#This Row],[TOTAL RECEIVED/ACCEPTED QTY]]-Table12[[#This Row],[TOTAL ISSUED QTY]]</f>
        <v>59</v>
      </c>
    </row>
    <row r="45" spans="2:7" x14ac:dyDescent="0.25">
      <c r="B45" s="16" t="s">
        <v>46</v>
      </c>
      <c r="C45" s="6" t="str">
        <f>[1]ITEMS!D43</f>
        <v>Toner Black cartridge 30A for HP Laserjet</v>
      </c>
      <c r="D45" s="10" t="str">
        <f>IFERROR(INDEX([1]!Table9[#Data],MATCH(Table12[[#This Row],[SL ]],[1]!Table9[CODES],0),MATCH(Table12[[#Headers],[UOM]],[1]!Table9[#Headers],0)),"")</f>
        <v/>
      </c>
      <c r="E45" s="10">
        <f>SUMIF([1]!Table10[CODES],Table12[[#This Row],[SL ]],[1]!Table10[ACCEPT/RECEIVED QTY])</f>
        <v>5</v>
      </c>
      <c r="F45" s="10">
        <f>SUMIF([1]!Table11[CODES],Table12[[#This Row],[SL ]],[1]!Table11[ISSUE QTY])</f>
        <v>5</v>
      </c>
      <c r="G45" s="11">
        <f>Table12[[#This Row],[TOTAL RECEIVED/ACCEPTED QTY]]-Table12[[#This Row],[TOTAL ISSUED QTY]]</f>
        <v>0</v>
      </c>
    </row>
    <row r="46" spans="2:7" x14ac:dyDescent="0.25">
      <c r="B46" s="16" t="s">
        <v>47</v>
      </c>
      <c r="C46" s="6" t="str">
        <f>[1]ITEMS!D44</f>
        <v>Toner cartridge for Xerox work center 3100MFP/X</v>
      </c>
      <c r="D46" s="10" t="str">
        <f>IFERROR(INDEX([1]!Table9[#Data],MATCH(Table12[[#This Row],[SL ]],[1]!Table9[CODES],0),MATCH(Table12[[#Headers],[UOM]],[1]!Table9[#Headers],0)),"")</f>
        <v/>
      </c>
      <c r="E46" s="10">
        <f>SUMIF([1]!Table10[CODES],Table12[[#This Row],[SL ]],[1]!Table10[ACCEPT/RECEIVED QTY])</f>
        <v>4</v>
      </c>
      <c r="F46" s="10">
        <f>SUMIF([1]!Table11[CODES],Table12[[#This Row],[SL ]],[1]!Table11[ISSUE QTY])</f>
        <v>4</v>
      </c>
      <c r="G46" s="11">
        <f>Table12[[#This Row],[TOTAL RECEIVED/ACCEPTED QTY]]-Table12[[#This Row],[TOTAL ISSUED QTY]]</f>
        <v>0</v>
      </c>
    </row>
    <row r="47" spans="2:7" x14ac:dyDescent="0.25">
      <c r="B47" s="16" t="s">
        <v>48</v>
      </c>
      <c r="C47" s="6" t="str">
        <f>[1]ITEMS!D45</f>
        <v>Toner cartridge for Xerox workcentre 3210.</v>
      </c>
      <c r="D47" s="10" t="str">
        <f>IFERROR(INDEX([1]!Table9[#Data],MATCH(Table12[[#This Row],[SL ]],[1]!Table9[CODES],0),MATCH(Table12[[#Headers],[UOM]],[1]!Table9[#Headers],0)),"")</f>
        <v/>
      </c>
      <c r="E47" s="10">
        <f>SUMIF([1]!Table10[CODES],Table12[[#This Row],[SL ]],[1]!Table10[ACCEPT/RECEIVED QTY])</f>
        <v>2559</v>
      </c>
      <c r="F47" s="10">
        <f>SUMIF([1]!Table11[CODES],Table12[[#This Row],[SL ]],[1]!Table11[ISSUE QTY])</f>
        <v>1170</v>
      </c>
      <c r="G47" s="11">
        <f>Table12[[#This Row],[TOTAL RECEIVED/ACCEPTED QTY]]-Table12[[#This Row],[TOTAL ISSUED QTY]]</f>
        <v>1389</v>
      </c>
    </row>
    <row r="48" spans="2:7" x14ac:dyDescent="0.25">
      <c r="B48" s="16" t="s">
        <v>49</v>
      </c>
      <c r="C48" s="6" t="str">
        <f>[1]ITEMS!D46</f>
        <v>A4 size Envelope as per the Sample</v>
      </c>
      <c r="D48" s="10" t="str">
        <f>IFERROR(INDEX([1]!Table9[#Data],MATCH(Table12[[#This Row],[SL ]],[1]!Table9[CODES],0),MATCH(Table12[[#Headers],[UOM]],[1]!Table9[#Headers],0)),"")</f>
        <v/>
      </c>
      <c r="E48" s="10">
        <f>SUMIF([1]!Table10[CODES],Table12[[#This Row],[SL ]],[1]!Table10[ACCEPT/RECEIVED QTY])</f>
        <v>4501</v>
      </c>
      <c r="F48" s="10">
        <f>SUMIF([1]!Table11[CODES],Table12[[#This Row],[SL ]],[1]!Table11[ISSUE QTY])</f>
        <v>1461</v>
      </c>
      <c r="G48" s="11">
        <f>Table12[[#This Row],[TOTAL RECEIVED/ACCEPTED QTY]]-Table12[[#This Row],[TOTAL ISSUED QTY]]</f>
        <v>3040</v>
      </c>
    </row>
    <row r="49" spans="2:7" x14ac:dyDescent="0.25">
      <c r="B49" s="16" t="s">
        <v>50</v>
      </c>
      <c r="C49" s="6" t="str">
        <f>[1]ITEMS!D47</f>
        <v>Medium Size Envelope as per the Sample</v>
      </c>
      <c r="D49" s="10" t="str">
        <f>IFERROR(INDEX([1]!Table9[#Data],MATCH(Table12[[#This Row],[SL ]],[1]!Table9[CODES],0),MATCH(Table12[[#Headers],[UOM]],[1]!Table9[#Headers],0)),"")</f>
        <v/>
      </c>
      <c r="E49" s="10">
        <f>SUMIF([1]!Table10[CODES],Table12[[#This Row],[SL ]],[1]!Table10[ACCEPT/RECEIVED QTY])</f>
        <v>699</v>
      </c>
      <c r="F49" s="10">
        <f>SUMIF([1]!Table11[CODES],Table12[[#This Row],[SL ]],[1]!Table11[ISSUE QTY])</f>
        <v>428</v>
      </c>
      <c r="G49" s="11">
        <f>Table12[[#This Row],[TOTAL RECEIVED/ACCEPTED QTY]]-Table12[[#This Row],[TOTAL ISSUED QTY]]</f>
        <v>271</v>
      </c>
    </row>
    <row r="50" spans="2:7" x14ac:dyDescent="0.25">
      <c r="B50" s="16" t="s">
        <v>51</v>
      </c>
      <c r="C50" s="6" t="str">
        <f>[1]ITEMS!D48</f>
        <v>Arch file Ambassador</v>
      </c>
      <c r="D50" s="10" t="str">
        <f>IFERROR(INDEX([1]!Table9[#Data],MATCH(Table12[[#This Row],[SL ]],[1]!Table9[CODES],0),MATCH(Table12[[#Headers],[UOM]],[1]!Table9[#Headers],0)),"")</f>
        <v/>
      </c>
      <c r="E50" s="10">
        <f>SUMIF([1]!Table10[CODES],Table12[[#This Row],[SL ]],[1]!Table10[ACCEPT/RECEIVED QTY])</f>
        <v>284</v>
      </c>
      <c r="F50" s="10">
        <f>SUMIF([1]!Table11[CODES],Table12[[#This Row],[SL ]],[1]!Table11[ISSUE QTY])</f>
        <v>24</v>
      </c>
      <c r="G50" s="11">
        <f>Table12[[#This Row],[TOTAL RECEIVED/ACCEPTED QTY]]-Table12[[#This Row],[TOTAL ISSUED QTY]]</f>
        <v>260</v>
      </c>
    </row>
    <row r="51" spans="2:7" x14ac:dyDescent="0.25">
      <c r="B51" s="16" t="s">
        <v>52</v>
      </c>
      <c r="C51" s="6" t="str">
        <f>[1]ITEMS!D49</f>
        <v>08A-A4 Ring Binder Files, TRIO</v>
      </c>
      <c r="D51" s="10" t="str">
        <f>IFERROR(INDEX([1]!Table9[#Data],MATCH(Table12[[#This Row],[SL ]],[1]!Table9[CODES],0),MATCH(Table12[[#Headers],[UOM]],[1]!Table9[#Headers],0)),"")</f>
        <v/>
      </c>
      <c r="E51" s="10">
        <f>SUMIF([1]!Table10[CODES],Table12[[#This Row],[SL ]],[1]!Table10[ACCEPT/RECEIVED QTY])</f>
        <v>175</v>
      </c>
      <c r="F51" s="10">
        <f>SUMIF([1]!Table11[CODES],Table12[[#This Row],[SL ]],[1]!Table11[ISSUE QTY])</f>
        <v>44</v>
      </c>
      <c r="G51" s="11">
        <f>Table12[[#This Row],[TOTAL RECEIVED/ACCEPTED QTY]]-Table12[[#This Row],[TOTAL ISSUED QTY]]</f>
        <v>131</v>
      </c>
    </row>
    <row r="52" spans="2:7" x14ac:dyDescent="0.25">
      <c r="B52" s="16" t="s">
        <v>53</v>
      </c>
      <c r="C52" s="6" t="str">
        <f>[1]ITEMS!D50</f>
        <v>Plastic File without Stick, bottom line sealed</v>
      </c>
      <c r="D52" s="10" t="str">
        <f>IFERROR(INDEX([1]!Table9[#Data],MATCH(Table12[[#This Row],[SL ]],[1]!Table9[CODES],0),MATCH(Table12[[#Headers],[UOM]],[1]!Table9[#Headers],0)),"")</f>
        <v/>
      </c>
      <c r="E52" s="10">
        <f>SUMIF([1]!Table10[CODES],Table12[[#This Row],[SL ]],[1]!Table10[ACCEPT/RECEIVED QTY])</f>
        <v>22</v>
      </c>
      <c r="F52" s="10">
        <f>SUMIF([1]!Table11[CODES],Table12[[#This Row],[SL ]],[1]!Table11[ISSUE QTY])</f>
        <v>0</v>
      </c>
      <c r="G52" s="11">
        <f>Table12[[#This Row],[TOTAL RECEIVED/ACCEPTED QTY]]-Table12[[#This Row],[TOTAL ISSUED QTY]]</f>
        <v>22</v>
      </c>
    </row>
    <row r="53" spans="2:7" x14ac:dyDescent="0.25">
      <c r="B53" s="16" t="s">
        <v>54</v>
      </c>
      <c r="C53" s="6" t="str">
        <f>[1]ITEMS!D51</f>
        <v>Plastic File with Stick, Thick Cover.</v>
      </c>
      <c r="D53" s="10" t="str">
        <f>IFERROR(INDEX([1]!Table9[#Data],MATCH(Table12[[#This Row],[SL ]],[1]!Table9[CODES],0),MATCH(Table12[[#Headers],[UOM]],[1]!Table9[#Headers],0)),"")</f>
        <v/>
      </c>
      <c r="E53" s="10">
        <f>SUMIF([1]!Table10[CODES],Table12[[#This Row],[SL ]],[1]!Table10[ACCEPT/RECEIVED QTY])</f>
        <v>11</v>
      </c>
      <c r="F53" s="10">
        <f>SUMIF([1]!Table11[CODES],Table12[[#This Row],[SL ]],[1]!Table11[ISSUE QTY])</f>
        <v>0</v>
      </c>
      <c r="G53" s="11">
        <f>Table12[[#This Row],[TOTAL RECEIVED/ACCEPTED QTY]]-Table12[[#This Row],[TOTAL ISSUED QTY]]</f>
        <v>11</v>
      </c>
    </row>
    <row r="54" spans="2:7" x14ac:dyDescent="0.25">
      <c r="B54" s="16" t="s">
        <v>55</v>
      </c>
      <c r="C54" s="6" t="str">
        <f>[1]ITEMS!D52</f>
        <v>Report File, RG42A, A4, Blue color</v>
      </c>
      <c r="D54" s="10" t="str">
        <f>IFERROR(INDEX([1]!Table9[#Data],MATCH(Table12[[#This Row],[SL ]],[1]!Table9[CODES],0),MATCH(Table12[[#Headers],[UOM]],[1]!Table9[#Headers],0)),"")</f>
        <v/>
      </c>
      <c r="E54" s="10">
        <f>SUMIF([1]!Table10[CODES],Table12[[#This Row],[SL ]],[1]!Table10[ACCEPT/RECEIVED QTY])</f>
        <v>2</v>
      </c>
      <c r="F54" s="10">
        <f>SUMIF([1]!Table11[CODES],Table12[[#This Row],[SL ]],[1]!Table11[ISSUE QTY])</f>
        <v>0</v>
      </c>
      <c r="G54" s="11">
        <f>Table12[[#This Row],[TOTAL RECEIVED/ACCEPTED QTY]]-Table12[[#This Row],[TOTAL ISSUED QTY]]</f>
        <v>2</v>
      </c>
    </row>
    <row r="55" spans="2:7" x14ac:dyDescent="0.25">
      <c r="B55" s="16" t="s">
        <v>56</v>
      </c>
      <c r="C55" s="6" t="str">
        <f>[1]ITEMS!D53</f>
        <v>02A-A4 Ring Binder Blue color TRIO; 2-R(16mm)</v>
      </c>
      <c r="D55" s="10" t="str">
        <f>IFERROR(INDEX([1]!Table9[#Data],MATCH(Table12[[#This Row],[SL ]],[1]!Table9[CODES],0),MATCH(Table12[[#Headers],[UOM]],[1]!Table9[#Headers],0)),"")</f>
        <v/>
      </c>
      <c r="E55" s="10">
        <f>SUMIF([1]!Table10[CODES],Table12[[#This Row],[SL ]],[1]!Table10[ACCEPT/RECEIVED QTY])</f>
        <v>0</v>
      </c>
      <c r="F55" s="10">
        <f>SUMIF([1]!Table11[CODES],Table12[[#This Row],[SL ]],[1]!Table11[ISSUE QTY])</f>
        <v>0</v>
      </c>
      <c r="G55" s="11">
        <f>Table12[[#This Row],[TOTAL RECEIVED/ACCEPTED QTY]]-Table12[[#This Row],[TOTAL ISSUED QTY]]</f>
        <v>0</v>
      </c>
    </row>
    <row r="56" spans="2:7" x14ac:dyDescent="0.25">
      <c r="B56" s="16" t="s">
        <v>57</v>
      </c>
      <c r="C56" s="6" t="str">
        <f>[1]ITEMS!D54</f>
        <v>Ring Binder, 2-D (1"), 05A-A4, Blue color</v>
      </c>
      <c r="D56" s="10" t="str">
        <f>IFERROR(INDEX([1]!Table9[#Data],MATCH(Table12[[#This Row],[SL ]],[1]!Table9[CODES],0),MATCH(Table12[[#Headers],[UOM]],[1]!Table9[#Headers],0)),"")</f>
        <v/>
      </c>
      <c r="E56" s="10">
        <f>SUMIF([1]!Table10[CODES],Table12[[#This Row],[SL ]],[1]!Table10[ACCEPT/RECEIVED QTY])</f>
        <v>0</v>
      </c>
      <c r="F56" s="10">
        <f>SUMIF([1]!Table11[CODES],Table12[[#This Row],[SL ]],[1]!Table11[ISSUE QTY])</f>
        <v>0</v>
      </c>
      <c r="G56" s="11">
        <f>Table12[[#This Row],[TOTAL RECEIVED/ACCEPTED QTY]]-Table12[[#This Row],[TOTAL ISSUED QTY]]</f>
        <v>0</v>
      </c>
    </row>
    <row r="57" spans="2:7" x14ac:dyDescent="0.25">
      <c r="B57" s="16" t="s">
        <v>58</v>
      </c>
      <c r="C57" s="6" t="str">
        <f>[1]ITEMS!D55</f>
        <v>08A-A4 Ring Binder Files, TRIO ZERO</v>
      </c>
      <c r="D57" s="10" t="str">
        <f>IFERROR(INDEX([1]!Table9[#Data],MATCH(Table12[[#This Row],[SL ]],[1]!Table9[CODES],0),MATCH(Table12[[#Headers],[UOM]],[1]!Table9[#Headers],0)),"")</f>
        <v/>
      </c>
      <c r="E57" s="10">
        <f>SUMIF([1]!Table10[CODES],Table12[[#This Row],[SL ]],[1]!Table10[ACCEPT/RECEIVED QTY])</f>
        <v>22</v>
      </c>
      <c r="F57" s="10">
        <f>SUMIF([1]!Table11[CODES],Table12[[#This Row],[SL ]],[1]!Table11[ISSUE QTY])</f>
        <v>22</v>
      </c>
      <c r="G57" s="11">
        <f>Table12[[#This Row],[TOTAL RECEIVED/ACCEPTED QTY]]-Table12[[#This Row],[TOTAL ISSUED QTY]]</f>
        <v>0</v>
      </c>
    </row>
    <row r="58" spans="2:7" x14ac:dyDescent="0.25">
      <c r="B58" s="16" t="s">
        <v>59</v>
      </c>
      <c r="C58" s="6" t="str">
        <f>[1]ITEMS!D56</f>
        <v>CLIR Form as per the sample</v>
      </c>
      <c r="D58" s="10" t="str">
        <f>IFERROR(INDEX([1]!Table9[#Data],MATCH(Table12[[#This Row],[SL ]],[1]!Table9[CODES],0),MATCH(Table12[[#Headers],[UOM]],[1]!Table9[#Headers],0)),"")</f>
        <v/>
      </c>
      <c r="E58" s="10">
        <f>SUMIF([1]!Table10[CODES],Table12[[#This Row],[SL ]],[1]!Table10[ACCEPT/RECEIVED QTY])</f>
        <v>256</v>
      </c>
      <c r="F58" s="10">
        <f>SUMIF([1]!Table11[CODES],Table12[[#This Row],[SL ]],[1]!Table11[ISSUE QTY])</f>
        <v>256</v>
      </c>
      <c r="G58" s="11">
        <f>Table12[[#This Row],[TOTAL RECEIVED/ACCEPTED QTY]]-Table12[[#This Row],[TOTAL ISSUED QTY]]</f>
        <v>0</v>
      </c>
    </row>
    <row r="59" spans="2:7" x14ac:dyDescent="0.25">
      <c r="B59" s="16" t="s">
        <v>60</v>
      </c>
      <c r="C59" s="6" t="str">
        <f>[1]ITEMS!D57</f>
        <v>Customer Application Form (Postpaid &amp; Prepaid), as per sample.</v>
      </c>
      <c r="D59" s="10" t="str">
        <f>IFERROR(INDEX([1]!Table9[#Data],MATCH(Table12[[#This Row],[SL ]],[1]!Table9[CODES],0),MATCH(Table12[[#Headers],[UOM]],[1]!Table9[#Headers],0)),"")</f>
        <v/>
      </c>
      <c r="E59" s="10">
        <f>SUMIF([1]!Table10[CODES],Table12[[#This Row],[SL ]],[1]!Table10[ACCEPT/RECEIVED QTY])</f>
        <v>25</v>
      </c>
      <c r="F59" s="10">
        <f>SUMIF([1]!Table11[CODES],Table12[[#This Row],[SL ]],[1]!Table11[ISSUE QTY])</f>
        <v>25</v>
      </c>
      <c r="G59" s="11">
        <f>Table12[[#This Row],[TOTAL RECEIVED/ACCEPTED QTY]]-Table12[[#This Row],[TOTAL ISSUED QTY]]</f>
        <v>0</v>
      </c>
    </row>
    <row r="60" spans="2:7" x14ac:dyDescent="0.25">
      <c r="B60" s="16" t="s">
        <v>61</v>
      </c>
      <c r="C60" s="6" t="str">
        <f>[1]ITEMS!D58</f>
        <v>GPRS/EDGE Form as per the sample</v>
      </c>
      <c r="D60" s="10" t="str">
        <f>IFERROR(INDEX([1]!Table9[#Data],MATCH(Table12[[#This Row],[SL ]],[1]!Table9[CODES],0),MATCH(Table12[[#Headers],[UOM]],[1]!Table9[#Headers],0)),"")</f>
        <v/>
      </c>
      <c r="E60" s="10">
        <f>SUMIF([1]!Table10[CODES],Table12[[#This Row],[SL ]],[1]!Table10[ACCEPT/RECEIVED QTY])</f>
        <v>39</v>
      </c>
      <c r="F60" s="10">
        <f>SUMIF([1]!Table11[CODES],Table12[[#This Row],[SL ]],[1]!Table11[ISSUE QTY])</f>
        <v>39</v>
      </c>
      <c r="G60" s="11">
        <f>Table12[[#This Row],[TOTAL RECEIVED/ACCEPTED QTY]]-Table12[[#This Row],[TOTAL ISSUED QTY]]</f>
        <v>0</v>
      </c>
    </row>
    <row r="61" spans="2:7" x14ac:dyDescent="0.25">
      <c r="B61" s="16" t="s">
        <v>62</v>
      </c>
      <c r="C61" s="6" t="str">
        <f>[1]ITEMS!D59</f>
        <v>Postpaid Ownership/Transfer Form as per the sample</v>
      </c>
      <c r="D61" s="10" t="str">
        <f>IFERROR(INDEX([1]!Table9[#Data],MATCH(Table12[[#This Row],[SL ]],[1]!Table9[CODES],0),MATCH(Table12[[#Headers],[UOM]],[1]!Table9[#Headers],0)),"")</f>
        <v/>
      </c>
      <c r="E61" s="10">
        <f>SUMIF([1]!Table10[CODES],Table12[[#This Row],[SL ]],[1]!Table10[ACCEPT/RECEIVED QTY])</f>
        <v>41</v>
      </c>
      <c r="F61" s="10">
        <f>SUMIF([1]!Table11[CODES],Table12[[#This Row],[SL ]],[1]!Table11[ISSUE QTY])</f>
        <v>41</v>
      </c>
      <c r="G61" s="11">
        <f>Table12[[#This Row],[TOTAL RECEIVED/ACCEPTED QTY]]-Table12[[#This Row],[TOTAL ISSUED QTY]]</f>
        <v>0</v>
      </c>
    </row>
    <row r="62" spans="2:7" x14ac:dyDescent="0.25">
      <c r="B62" s="16" t="s">
        <v>63</v>
      </c>
      <c r="C62" s="6" t="str">
        <f>[1]ITEMS!D60</f>
        <v>Postpaid Surrender Form as per the sample</v>
      </c>
      <c r="D62" s="10" t="str">
        <f>IFERROR(INDEX([1]!Table9[#Data],MATCH(Table12[[#This Row],[SL ]],[1]!Table9[CODES],0),MATCH(Table12[[#Headers],[UOM]],[1]!Table9[#Headers],0)),"")</f>
        <v/>
      </c>
      <c r="E62" s="10">
        <f>SUMIF([1]!Table10[CODES],Table12[[#This Row],[SL ]],[1]!Table10[ACCEPT/RECEIVED QTY])</f>
        <v>42</v>
      </c>
      <c r="F62" s="10">
        <f>SUMIF([1]!Table11[CODES],Table12[[#This Row],[SL ]],[1]!Table11[ISSUE QTY])</f>
        <v>42</v>
      </c>
      <c r="G62" s="11">
        <f>Table12[[#This Row],[TOTAL RECEIVED/ACCEPTED QTY]]-Table12[[#This Row],[TOTAL ISSUED QTY]]</f>
        <v>0</v>
      </c>
    </row>
    <row r="63" spans="2:7" x14ac:dyDescent="0.25">
      <c r="B63" s="16" t="s">
        <v>64</v>
      </c>
      <c r="C63" s="6" t="str">
        <f>[1]ITEMS!D61</f>
        <v>Surety's Form for Postpaid Connection</v>
      </c>
      <c r="D63" s="10" t="str">
        <f>IFERROR(INDEX([1]!Table9[#Data],MATCH(Table12[[#This Row],[SL ]],[1]!Table9[CODES],0),MATCH(Table12[[#Headers],[UOM]],[1]!Table9[#Headers],0)),"")</f>
        <v/>
      </c>
      <c r="E63" s="10">
        <f>SUMIF([1]!Table10[CODES],Table12[[#This Row],[SL ]],[1]!Table10[ACCEPT/RECEIVED QTY])</f>
        <v>92</v>
      </c>
      <c r="F63" s="10">
        <f>SUMIF([1]!Table11[CODES],Table12[[#This Row],[SL ]],[1]!Table11[ISSUE QTY])</f>
        <v>92</v>
      </c>
      <c r="G63" s="11">
        <f>Table12[[#This Row],[TOTAL RECEIVED/ACCEPTED QTY]]-Table12[[#This Row],[TOTAL ISSUED QTY]]</f>
        <v>0</v>
      </c>
    </row>
    <row r="64" spans="2:7" x14ac:dyDescent="0.25">
      <c r="B64" s="16" t="s">
        <v>65</v>
      </c>
      <c r="C64" s="6" t="str">
        <f>[1]ITEMS!D62</f>
        <v>Prepaid Ownership/Transfer Form as per the sample</v>
      </c>
      <c r="D64" s="10" t="str">
        <f>IFERROR(INDEX([1]!Table9[#Data],MATCH(Table12[[#This Row],[SL ]],[1]!Table9[CODES],0),MATCH(Table12[[#Headers],[UOM]],[1]!Table9[#Headers],0)),"")</f>
        <v/>
      </c>
      <c r="E64" s="10">
        <f>SUMIF([1]!Table10[CODES],Table12[[#This Row],[SL ]],[1]!Table10[ACCEPT/RECEIVED QTY])</f>
        <v>431</v>
      </c>
      <c r="F64" s="10">
        <f>SUMIF([1]!Table11[CODES],Table12[[#This Row],[SL ]],[1]!Table11[ISSUE QTY])</f>
        <v>431</v>
      </c>
      <c r="G64" s="11">
        <f>Table12[[#This Row],[TOTAL RECEIVED/ACCEPTED QTY]]-Table12[[#This Row],[TOTAL ISSUED QTY]]</f>
        <v>0</v>
      </c>
    </row>
    <row r="65" spans="2:7" x14ac:dyDescent="0.25">
      <c r="B65" s="16" t="s">
        <v>66</v>
      </c>
      <c r="C65" s="6" t="str">
        <f>[1]ITEMS!D63</f>
        <v>Samsung service form, 3 copies, edge perforated, 70 GSM</v>
      </c>
      <c r="D65" s="10" t="str">
        <f>IFERROR(INDEX([1]!Table9[#Data],MATCH(Table12[[#This Row],[SL ]],[1]!Table9[CODES],0),MATCH(Table12[[#Headers],[UOM]],[1]!Table9[#Headers],0)),"")</f>
        <v/>
      </c>
      <c r="E65" s="10">
        <f>SUMIF([1]!Table10[CODES],Table12[[#This Row],[SL ]],[1]!Table10[ACCEPT/RECEIVED QTY])</f>
        <v>41</v>
      </c>
      <c r="F65" s="10">
        <f>SUMIF([1]!Table11[CODES],Table12[[#This Row],[SL ]],[1]!Table11[ISSUE QTY])</f>
        <v>41</v>
      </c>
      <c r="G65" s="11">
        <f>Table12[[#This Row],[TOTAL RECEIVED/ACCEPTED QTY]]-Table12[[#This Row],[TOTAL ISSUED QTY]]</f>
        <v>0</v>
      </c>
    </row>
    <row r="66" spans="2:7" x14ac:dyDescent="0.25">
      <c r="B66" s="16" t="s">
        <v>67</v>
      </c>
      <c r="C66" s="6" t="str">
        <f>[1]ITEMS!D64</f>
        <v>SIM Replacement Form as per the Sample (100 Pages per Booklet)</v>
      </c>
      <c r="D66" s="10" t="str">
        <f>IFERROR(INDEX([1]!Table9[#Data],MATCH(Table12[[#This Row],[SL ]],[1]!Table9[CODES],0),MATCH(Table12[[#Headers],[UOM]],[1]!Table9[#Headers],0)),"")</f>
        <v/>
      </c>
      <c r="E66" s="10">
        <f>SUMIF([1]!Table10[CODES],Table12[[#This Row],[SL ]],[1]!Table10[ACCEPT/RECEIVED QTY])</f>
        <v>95</v>
      </c>
      <c r="F66" s="10">
        <f>SUMIF([1]!Table11[CODES],Table12[[#This Row],[SL ]],[1]!Table11[ISSUE QTY])</f>
        <v>95</v>
      </c>
      <c r="G66" s="11">
        <f>Table12[[#This Row],[TOTAL RECEIVED/ACCEPTED QTY]]-Table12[[#This Row],[TOTAL ISSUED QTY]]</f>
        <v>0</v>
      </c>
    </row>
    <row r="67" spans="2:7" x14ac:dyDescent="0.25">
      <c r="B67" s="16" t="s">
        <v>68</v>
      </c>
      <c r="C67" s="6" t="str">
        <f>[1]ITEMS!D65</f>
        <v>Tourist SIM Registration Form, 100 Pages, as per design</v>
      </c>
      <c r="D67" s="10" t="str">
        <f>IFERROR(INDEX([1]!Table9[#Data],MATCH(Table12[[#This Row],[SL ]],[1]!Table9[CODES],0),MATCH(Table12[[#Headers],[UOM]],[1]!Table9[#Headers],0)),"")</f>
        <v/>
      </c>
      <c r="E67" s="10">
        <f>SUMIF([1]!Table10[CODES],Table12[[#This Row],[SL ]],[1]!Table10[ACCEPT/RECEIVED QTY])</f>
        <v>0</v>
      </c>
      <c r="F67" s="10">
        <f>SUMIF([1]!Table11[CODES],Table12[[#This Row],[SL ]],[1]!Table11[ISSUE QTY])</f>
        <v>0</v>
      </c>
      <c r="G67" s="11">
        <f>Table12[[#This Row],[TOTAL RECEIVED/ACCEPTED QTY]]-Table12[[#This Row],[TOTAL ISSUED QTY]]</f>
        <v>0</v>
      </c>
    </row>
    <row r="68" spans="2:7" ht="30" x14ac:dyDescent="0.25">
      <c r="B68" s="16" t="s">
        <v>69</v>
      </c>
      <c r="C68" s="6" t="str">
        <f>[1]ITEMS!D66</f>
        <v>Cash Memo/Invoice (Specification; Edge perforated 75GSM Xerox paper with duplicate copy, logo in color, as per the sample.</v>
      </c>
      <c r="D68" s="10" t="str">
        <f>IFERROR(INDEX([1]!Table9[#Data],MATCH(Table12[[#This Row],[SL ]],[1]!Table9[CODES],0),MATCH(Table12[[#Headers],[UOM]],[1]!Table9[#Headers],0)),"")</f>
        <v/>
      </c>
      <c r="E68" s="10">
        <f>SUMIF([1]!Table10[CODES],Table12[[#This Row],[SL ]],[1]!Table10[ACCEPT/RECEIVED QTY])</f>
        <v>43</v>
      </c>
      <c r="F68" s="10">
        <f>SUMIF([1]!Table11[CODES],Table12[[#This Row],[SL ]],[1]!Table11[ISSUE QTY])</f>
        <v>0</v>
      </c>
      <c r="G68" s="11">
        <f>Table12[[#This Row],[TOTAL RECEIVED/ACCEPTED QTY]]-Table12[[#This Row],[TOTAL ISSUED QTY]]</f>
        <v>43</v>
      </c>
    </row>
    <row r="69" spans="2:7" x14ac:dyDescent="0.25">
      <c r="B69" s="16" t="s">
        <v>70</v>
      </c>
      <c r="C69" s="6" t="str">
        <f>[1]ITEMS!D67</f>
        <v>Cash Book as per the Sample</v>
      </c>
      <c r="D69" s="10" t="str">
        <f>IFERROR(INDEX([1]!Table9[#Data],MATCH(Table12[[#This Row],[SL ]],[1]!Table9[CODES],0),MATCH(Table12[[#Headers],[UOM]],[1]!Table9[#Headers],0)),"")</f>
        <v/>
      </c>
      <c r="E69" s="10">
        <f>SUMIF([1]!Table10[CODES],Table12[[#This Row],[SL ]],[1]!Table10[ACCEPT/RECEIVED QTY])</f>
        <v>160</v>
      </c>
      <c r="F69" s="10">
        <f>SUMIF([1]!Table11[CODES],Table12[[#This Row],[SL ]],[1]!Table11[ISSUE QTY])</f>
        <v>5</v>
      </c>
      <c r="G69" s="11">
        <f>Table12[[#This Row],[TOTAL RECEIVED/ACCEPTED QTY]]-Table12[[#This Row],[TOTAL ISSUED QTY]]</f>
        <v>155</v>
      </c>
    </row>
    <row r="70" spans="2:7" x14ac:dyDescent="0.25">
      <c r="B70" s="16" t="s">
        <v>71</v>
      </c>
      <c r="C70" s="6" t="str">
        <f>[1]ITEMS!D68</f>
        <v>Money Receipt Book</v>
      </c>
      <c r="D70" s="10" t="str">
        <f>IFERROR(INDEX([1]!Table9[#Data],MATCH(Table12[[#This Row],[SL ]],[1]!Table9[CODES],0),MATCH(Table12[[#Headers],[UOM]],[1]!Table9[#Headers],0)),"")</f>
        <v/>
      </c>
      <c r="E70" s="10">
        <f>SUMIF([1]!Table10[CODES],Table12[[#This Row],[SL ]],[1]!Table10[ACCEPT/RECEIVED QTY])</f>
        <v>240</v>
      </c>
      <c r="F70" s="10">
        <f>SUMIF([1]!Table11[CODES],Table12[[#This Row],[SL ]],[1]!Table11[ISSUE QTY])</f>
        <v>46</v>
      </c>
      <c r="G70" s="11">
        <f>Table12[[#This Row],[TOTAL RECEIVED/ACCEPTED QTY]]-Table12[[#This Row],[TOTAL ISSUED QTY]]</f>
        <v>194</v>
      </c>
    </row>
    <row r="71" spans="2:7" ht="30" x14ac:dyDescent="0.25">
      <c r="B71" s="16" t="s">
        <v>72</v>
      </c>
      <c r="C71" s="6" t="str">
        <f>[1]ITEMS!D69</f>
        <v>Payment Voucher, as per sample, with duplicate sheet, 100 leaflets per booklet</v>
      </c>
      <c r="D71" s="10" t="str">
        <f>IFERROR(INDEX([1]!Table9[#Data],MATCH(Table12[[#This Row],[SL ]],[1]!Table9[CODES],0),MATCH(Table12[[#Headers],[UOM]],[1]!Table9[#Headers],0)),"")</f>
        <v/>
      </c>
      <c r="E71" s="10">
        <f>SUMIF([1]!Table10[CODES],Table12[[#This Row],[SL ]],[1]!Table10[ACCEPT/RECEIVED QTY])</f>
        <v>200</v>
      </c>
      <c r="F71" s="10">
        <f>SUMIF([1]!Table11[CODES],Table12[[#This Row],[SL ]],[1]!Table11[ISSUE QTY])</f>
        <v>200</v>
      </c>
      <c r="G71" s="11">
        <f>Table12[[#This Row],[TOTAL RECEIVED/ACCEPTED QTY]]-Table12[[#This Row],[TOTAL ISSUED QTY]]</f>
        <v>0</v>
      </c>
    </row>
    <row r="72" spans="2:7" x14ac:dyDescent="0.25">
      <c r="B72" s="16" t="s">
        <v>73</v>
      </c>
      <c r="C72" s="6" t="str">
        <f>[1]ITEMS!D70</f>
        <v>Vehicle Log Book, 200 pages per booklet</v>
      </c>
      <c r="D72" s="10" t="str">
        <f>IFERROR(INDEX([1]!Table9[#Data],MATCH(Table12[[#This Row],[SL ]],[1]!Table9[CODES],0),MATCH(Table12[[#Headers],[UOM]],[1]!Table9[#Headers],0)),"")</f>
        <v/>
      </c>
      <c r="E72" s="10">
        <f>SUMIF([1]!Table10[CODES],Table12[[#This Row],[SL ]],[1]!Table10[ACCEPT/RECEIVED QTY])</f>
        <v>76</v>
      </c>
      <c r="F72" s="10">
        <f>SUMIF([1]!Table11[CODES],Table12[[#This Row],[SL ]],[1]!Table11[ISSUE QTY])</f>
        <v>5</v>
      </c>
      <c r="G72" s="11">
        <f>Table12[[#This Row],[TOTAL RECEIVED/ACCEPTED QTY]]-Table12[[#This Row],[TOTAL ISSUED QTY]]</f>
        <v>71</v>
      </c>
    </row>
    <row r="73" spans="2:7" x14ac:dyDescent="0.25">
      <c r="B73" s="16" t="s">
        <v>74</v>
      </c>
      <c r="C73" s="6" t="str">
        <f>[1]ITEMS!D71</f>
        <v>Waybill/Road Challan as per the Sample (400 pages per booklet)</v>
      </c>
      <c r="D73" s="10" t="str">
        <f>IFERROR(INDEX([1]!Table9[#Data],MATCH(Table12[[#This Row],[SL ]],[1]!Table9[CODES],0),MATCH(Table12[[#Headers],[UOM]],[1]!Table9[#Headers],0)),"")</f>
        <v/>
      </c>
      <c r="E73" s="10">
        <f>SUMIF([1]!Table10[CODES],Table12[[#This Row],[SL ]],[1]!Table10[ACCEPT/RECEIVED QTY])</f>
        <v>34</v>
      </c>
      <c r="F73" s="10">
        <f>SUMIF([1]!Table11[CODES],Table12[[#This Row],[SL ]],[1]!Table11[ISSUE QTY])</f>
        <v>5</v>
      </c>
      <c r="G73" s="11">
        <f>Table12[[#This Row],[TOTAL RECEIVED/ACCEPTED QTY]]-Table12[[#This Row],[TOTAL ISSUED QTY]]</f>
        <v>29</v>
      </c>
    </row>
    <row r="74" spans="2:7" x14ac:dyDescent="0.25">
      <c r="B74" s="16" t="s">
        <v>75</v>
      </c>
      <c r="C74" s="6" t="str">
        <f>[1]ITEMS!D72</f>
        <v>Glue stick, 15 gm, make Corporate</v>
      </c>
      <c r="D74" s="10" t="str">
        <f>IFERROR(INDEX([1]!Table9[#Data],MATCH(Table12[[#This Row],[SL ]],[1]!Table9[CODES],0),MATCH(Table12[[#Headers],[UOM]],[1]!Table9[#Headers],0)),"")</f>
        <v/>
      </c>
      <c r="E74" s="10">
        <f>SUMIF([1]!Table10[CODES],Table12[[#This Row],[SL ]],[1]!Table10[ACCEPT/RECEIVED QTY])</f>
        <v>167</v>
      </c>
      <c r="F74" s="10">
        <f>SUMIF([1]!Table11[CODES],Table12[[#This Row],[SL ]],[1]!Table11[ISSUE QTY])</f>
        <v>15</v>
      </c>
      <c r="G74" s="11">
        <f>Table12[[#This Row],[TOTAL RECEIVED/ACCEPTED QTY]]-Table12[[#This Row],[TOTAL ISSUED QTY]]</f>
        <v>152</v>
      </c>
    </row>
    <row r="75" spans="2:7" x14ac:dyDescent="0.25">
      <c r="B75" s="16" t="s">
        <v>76</v>
      </c>
      <c r="C75" s="6" t="str">
        <f>[1]ITEMS!D73</f>
        <v>Post it pads</v>
      </c>
      <c r="D75" s="10" t="str">
        <f>IFERROR(INDEX([1]!Table9[#Data],MATCH(Table12[[#This Row],[SL ]],[1]!Table9[CODES],0),MATCH(Table12[[#Headers],[UOM]],[1]!Table9[#Headers],0)),"")</f>
        <v/>
      </c>
      <c r="E75" s="10">
        <f>SUMIF([1]!Table10[CODES],Table12[[#This Row],[SL ]],[1]!Table10[ACCEPT/RECEIVED QTY])</f>
        <v>284</v>
      </c>
      <c r="F75" s="10">
        <f>SUMIF([1]!Table11[CODES],Table12[[#This Row],[SL ]],[1]!Table11[ISSUE QTY])</f>
        <v>55</v>
      </c>
      <c r="G75" s="11">
        <f>Table12[[#This Row],[TOTAL RECEIVED/ACCEPTED QTY]]-Table12[[#This Row],[TOTAL ISSUED QTY]]</f>
        <v>229</v>
      </c>
    </row>
    <row r="76" spans="2:7" x14ac:dyDescent="0.25">
      <c r="B76" s="16" t="s">
        <v>77</v>
      </c>
      <c r="C76" s="6" t="str">
        <f>[1]ITEMS!D74</f>
        <v>Spiral Note book hard cover,medium size</v>
      </c>
      <c r="D76" s="10" t="str">
        <f>IFERROR(INDEX([1]!Table9[#Data],MATCH(Table12[[#This Row],[SL ]],[1]!Table9[CODES],0),MATCH(Table12[[#Headers],[UOM]],[1]!Table9[#Headers],0)),"")</f>
        <v/>
      </c>
      <c r="E76" s="10">
        <f>SUMIF([1]!Table10[CODES],Table12[[#This Row],[SL ]],[1]!Table10[ACCEPT/RECEIVED QTY])</f>
        <v>112</v>
      </c>
      <c r="F76" s="10">
        <f>SUMIF([1]!Table11[CODES],Table12[[#This Row],[SL ]],[1]!Table11[ISSUE QTY])</f>
        <v>39</v>
      </c>
      <c r="G76" s="11">
        <f>Table12[[#This Row],[TOTAL RECEIVED/ACCEPTED QTY]]-Table12[[#This Row],[TOTAL ISSUED QTY]]</f>
        <v>73</v>
      </c>
    </row>
    <row r="77" spans="2:7" x14ac:dyDescent="0.25">
      <c r="B77" s="16" t="s">
        <v>78</v>
      </c>
      <c r="C77" s="6" t="str">
        <f>[1]ITEMS!D75</f>
        <v>Permanent Marker Pen</v>
      </c>
      <c r="D77" s="10" t="str">
        <f>IFERROR(INDEX([1]!Table9[#Data],MATCH(Table12[[#This Row],[SL ]],[1]!Table9[CODES],0),MATCH(Table12[[#Headers],[UOM]],[1]!Table9[#Headers],0)),"")</f>
        <v/>
      </c>
      <c r="E77" s="10">
        <f>SUMIF([1]!Table10[CODES],Table12[[#This Row],[SL ]],[1]!Table10[ACCEPT/RECEIVED QTY])</f>
        <v>220</v>
      </c>
      <c r="F77" s="10">
        <f>SUMIF([1]!Table11[CODES],Table12[[#This Row],[SL ]],[1]!Table11[ISSUE QTY])</f>
        <v>34</v>
      </c>
      <c r="G77" s="11">
        <f>Table12[[#This Row],[TOTAL RECEIVED/ACCEPTED QTY]]-Table12[[#This Row],[TOTAL ISSUED QTY]]</f>
        <v>186</v>
      </c>
    </row>
    <row r="78" spans="2:7" x14ac:dyDescent="0.25">
      <c r="B78" s="16" t="s">
        <v>79</v>
      </c>
      <c r="C78" s="6" t="str">
        <f>[1]ITEMS!D76</f>
        <v>White Board Marker Pen, Snowman</v>
      </c>
      <c r="D78" s="10" t="str">
        <f>IFERROR(INDEX([1]!Table9[#Data],MATCH(Table12[[#This Row],[SL ]],[1]!Table9[CODES],0),MATCH(Table12[[#Headers],[UOM]],[1]!Table9[#Headers],0)),"")</f>
        <v/>
      </c>
      <c r="E78" s="10">
        <f>SUMIF([1]!Table10[CODES],Table12[[#This Row],[SL ]],[1]!Table10[ACCEPT/RECEIVED QTY])</f>
        <v>14</v>
      </c>
      <c r="F78" s="10">
        <f>SUMIF([1]!Table11[CODES],Table12[[#This Row],[SL ]],[1]!Table11[ISSUE QTY])</f>
        <v>1</v>
      </c>
      <c r="G78" s="11">
        <f>Table12[[#This Row],[TOTAL RECEIVED/ACCEPTED QTY]]-Table12[[#This Row],[TOTAL ISSUED QTY]]</f>
        <v>13</v>
      </c>
    </row>
    <row r="79" spans="2:7" x14ac:dyDescent="0.25">
      <c r="B79" s="16" t="s">
        <v>80</v>
      </c>
      <c r="C79" s="6" t="str">
        <f>[1]ITEMS!D77</f>
        <v>Text Highlighter Pen (Different Color)</v>
      </c>
      <c r="D79" s="10" t="str">
        <f>IFERROR(INDEX([1]!Table9[#Data],MATCH(Table12[[#This Row],[SL ]],[1]!Table9[CODES],0),MATCH(Table12[[#Headers],[UOM]],[1]!Table9[#Headers],0)),"")</f>
        <v/>
      </c>
      <c r="E79" s="10">
        <f>SUMIF([1]!Table10[CODES],Table12[[#This Row],[SL ]],[1]!Table10[ACCEPT/RECEIVED QTY])</f>
        <v>4</v>
      </c>
      <c r="F79" s="10">
        <f>SUMIF([1]!Table11[CODES],Table12[[#This Row],[SL ]],[1]!Table11[ISSUE QTY])</f>
        <v>1</v>
      </c>
      <c r="G79" s="11">
        <f>Table12[[#This Row],[TOTAL RECEIVED/ACCEPTED QTY]]-Table12[[#This Row],[TOTAL ISSUED QTY]]</f>
        <v>3</v>
      </c>
    </row>
    <row r="80" spans="2:7" x14ac:dyDescent="0.25">
      <c r="B80" s="16" t="s">
        <v>81</v>
      </c>
      <c r="C80" s="6" t="str">
        <f>[1]ITEMS!D78</f>
        <v>Correction Fluid</v>
      </c>
      <c r="D80" s="10" t="str">
        <f>IFERROR(INDEX([1]!Table9[#Data],MATCH(Table12[[#This Row],[SL ]],[1]!Table9[CODES],0),MATCH(Table12[[#Headers],[UOM]],[1]!Table9[#Headers],0)),"")</f>
        <v/>
      </c>
      <c r="E80" s="10">
        <f>SUMIF([1]!Table10[CODES],Table12[[#This Row],[SL ]],[1]!Table10[ACCEPT/RECEIVED QTY])</f>
        <v>0</v>
      </c>
      <c r="F80" s="10">
        <f>SUMIF([1]!Table11[CODES],Table12[[#This Row],[SL ]],[1]!Table11[ISSUE QTY])</f>
        <v>0</v>
      </c>
      <c r="G80" s="11">
        <f>Table12[[#This Row],[TOTAL RECEIVED/ACCEPTED QTY]]-Table12[[#This Row],[TOTAL ISSUED QTY]]</f>
        <v>0</v>
      </c>
    </row>
    <row r="81" spans="2:7" x14ac:dyDescent="0.25">
      <c r="B81" s="16" t="s">
        <v>82</v>
      </c>
      <c r="C81" s="6" t="str">
        <f>[1]ITEMS!D79</f>
        <v>Pilot Pen, Hi-Tecpoint 0.5</v>
      </c>
      <c r="D81" s="10" t="str">
        <f>IFERROR(INDEX([1]!Table9[#Data],MATCH(Table12[[#This Row],[SL ]],[1]!Table9[CODES],0),MATCH(Table12[[#Headers],[UOM]],[1]!Table9[#Headers],0)),"")</f>
        <v/>
      </c>
      <c r="E81" s="10">
        <f>SUMIF([1]!Table10[CODES],Table12[[#This Row],[SL ]],[1]!Table10[ACCEPT/RECEIVED QTY])</f>
        <v>35</v>
      </c>
      <c r="F81" s="10">
        <f>SUMIF([1]!Table11[CODES],Table12[[#This Row],[SL ]],[1]!Table11[ISSUE QTY])</f>
        <v>7</v>
      </c>
      <c r="G81" s="11">
        <f>Table12[[#This Row],[TOTAL RECEIVED/ACCEPTED QTY]]-Table12[[#This Row],[TOTAL ISSUED QTY]]</f>
        <v>28</v>
      </c>
    </row>
    <row r="82" spans="2:7" x14ac:dyDescent="0.25">
      <c r="B82" s="16" t="s">
        <v>83</v>
      </c>
      <c r="C82" s="6" t="str">
        <f>[1]ITEMS!D80</f>
        <v>OHP Pen (Different Color)</v>
      </c>
      <c r="D82" s="10" t="str">
        <f>IFERROR(INDEX([1]!Table9[#Data],MATCH(Table12[[#This Row],[SL ]],[1]!Table9[CODES],0),MATCH(Table12[[#Headers],[UOM]],[1]!Table9[#Headers],0)),"")</f>
        <v/>
      </c>
      <c r="E82" s="10">
        <f>SUMIF([1]!Table10[CODES],Table12[[#This Row],[SL ]],[1]!Table10[ACCEPT/RECEIVED QTY])</f>
        <v>32</v>
      </c>
      <c r="F82" s="10">
        <f>SUMIF([1]!Table11[CODES],Table12[[#This Row],[SL ]],[1]!Table11[ISSUE QTY])</f>
        <v>1</v>
      </c>
      <c r="G82" s="11">
        <f>Table12[[#This Row],[TOTAL RECEIVED/ACCEPTED QTY]]-Table12[[#This Row],[TOTAL ISSUED QTY]]</f>
        <v>31</v>
      </c>
    </row>
    <row r="83" spans="2:7" x14ac:dyDescent="0.25">
      <c r="B83" s="16" t="s">
        <v>84</v>
      </c>
      <c r="C83" s="6" t="str">
        <f>[1]ITEMS!D81</f>
        <v>Stapler Pin, small size, Kangaroo</v>
      </c>
      <c r="D83" s="10" t="str">
        <f>IFERROR(INDEX([1]!Table9[#Data],MATCH(Table12[[#This Row],[SL ]],[1]!Table9[CODES],0),MATCH(Table12[[#Headers],[UOM]],[1]!Table9[#Headers],0)),"")</f>
        <v/>
      </c>
      <c r="E83" s="10">
        <f>SUMIF([1]!Table10[CODES],Table12[[#This Row],[SL ]],[1]!Table10[ACCEPT/RECEIVED QTY])</f>
        <v>15</v>
      </c>
      <c r="F83" s="10">
        <f>SUMIF([1]!Table11[CODES],Table12[[#This Row],[SL ]],[1]!Table11[ISSUE QTY])</f>
        <v>5</v>
      </c>
      <c r="G83" s="11">
        <f>Table12[[#This Row],[TOTAL RECEIVED/ACCEPTED QTY]]-Table12[[#This Row],[TOTAL ISSUED QTY]]</f>
        <v>10</v>
      </c>
    </row>
    <row r="84" spans="2:7" x14ac:dyDescent="0.25">
      <c r="B84" s="16" t="s">
        <v>85</v>
      </c>
      <c r="C84" s="6" t="str">
        <f>[1]ITEMS!D82</f>
        <v>Paper Tray</v>
      </c>
      <c r="D84" s="10" t="str">
        <f>IFERROR(INDEX([1]!Table9[#Data],MATCH(Table12[[#This Row],[SL ]],[1]!Table9[CODES],0),MATCH(Table12[[#Headers],[UOM]],[1]!Table9[#Headers],0)),"")</f>
        <v/>
      </c>
      <c r="E84" s="10">
        <f>SUMIF([1]!Table10[CODES],Table12[[#This Row],[SL ]],[1]!Table10[ACCEPT/RECEIVED QTY])</f>
        <v>1</v>
      </c>
      <c r="F84" s="10">
        <f>SUMIF([1]!Table11[CODES],Table12[[#This Row],[SL ]],[1]!Table11[ISSUE QTY])</f>
        <v>1</v>
      </c>
      <c r="G84" s="11">
        <f>Table12[[#This Row],[TOTAL RECEIVED/ACCEPTED QTY]]-Table12[[#This Row],[TOTAL ISSUED QTY]]</f>
        <v>0</v>
      </c>
    </row>
    <row r="85" spans="2:7" x14ac:dyDescent="0.25">
      <c r="B85" s="16" t="s">
        <v>86</v>
      </c>
      <c r="C85" s="6" t="str">
        <f>[1]ITEMS!D83</f>
        <v>Punching Machine DP-600, make Kangaroo</v>
      </c>
      <c r="D85" s="10" t="str">
        <f>IFERROR(INDEX([1]!Table9[#Data],MATCH(Table12[[#This Row],[SL ]],[1]!Table9[CODES],0),MATCH(Table12[[#Headers],[UOM]],[1]!Table9[#Headers],0)),"")</f>
        <v/>
      </c>
      <c r="E85" s="10">
        <f>SUMIF([1]!Table10[CODES],Table12[[#This Row],[SL ]],[1]!Table10[ACCEPT/RECEIVED QTY])</f>
        <v>2</v>
      </c>
      <c r="F85" s="10">
        <f>SUMIF([1]!Table11[CODES],Table12[[#This Row],[SL ]],[1]!Table11[ISSUE QTY])</f>
        <v>0</v>
      </c>
      <c r="G85" s="11">
        <f>Table12[[#This Row],[TOTAL RECEIVED/ACCEPTED QTY]]-Table12[[#This Row],[TOTAL ISSUED QTY]]</f>
        <v>2</v>
      </c>
    </row>
    <row r="86" spans="2:7" x14ac:dyDescent="0.25">
      <c r="B86" s="16" t="s">
        <v>87</v>
      </c>
      <c r="C86" s="6" t="str">
        <f>[1]ITEMS!D84</f>
        <v>Punching Machine, DP- 800, Kangaroo</v>
      </c>
      <c r="D86" s="10" t="str">
        <f>IFERROR(INDEX([1]!Table9[#Data],MATCH(Table12[[#This Row],[SL ]],[1]!Table9[CODES],0),MATCH(Table12[[#Headers],[UOM]],[1]!Table9[#Headers],0)),"")</f>
        <v/>
      </c>
      <c r="E86" s="10">
        <f>SUMIF([1]!Table10[CODES],Table12[[#This Row],[SL ]],[1]!Table10[ACCEPT/RECEIVED QTY])</f>
        <v>50</v>
      </c>
      <c r="F86" s="10">
        <f>SUMIF([1]!Table11[CODES],Table12[[#This Row],[SL ]],[1]!Table11[ISSUE QTY])</f>
        <v>50</v>
      </c>
      <c r="G86" s="11">
        <f>Table12[[#This Row],[TOTAL RECEIVED/ACCEPTED QTY]]-Table12[[#This Row],[TOTAL ISSUED QTY]]</f>
        <v>0</v>
      </c>
    </row>
    <row r="87" spans="2:7" ht="30" x14ac:dyDescent="0.25">
      <c r="B87" s="16" t="s">
        <v>88</v>
      </c>
      <c r="C87" s="6" t="str">
        <f>[1]ITEMS!D85</f>
        <v>Continous Paper, Fan folded, edge-perforation, Single Ply, Pre-printed paper  for Printronix P7-500</v>
      </c>
      <c r="D87" s="10" t="str">
        <f>IFERROR(INDEX([1]!Table9[#Data],MATCH(Table12[[#This Row],[SL ]],[1]!Table9[CODES],0),MATCH(Table12[[#Headers],[UOM]],[1]!Table9[#Headers],0)),"")</f>
        <v/>
      </c>
      <c r="E87" s="10">
        <f>SUMIF([1]!Table10[CODES],Table12[[#This Row],[SL ]],[1]!Table10[ACCEPT/RECEIVED QTY])</f>
        <v>109</v>
      </c>
      <c r="F87" s="10">
        <f>SUMIF([1]!Table11[CODES],Table12[[#This Row],[SL ]],[1]!Table11[ISSUE QTY])</f>
        <v>109</v>
      </c>
      <c r="G87" s="11">
        <f>Table12[[#This Row],[TOTAL RECEIVED/ACCEPTED QTY]]-Table12[[#This Row],[TOTAL ISSUED QTY]]</f>
        <v>0</v>
      </c>
    </row>
    <row r="88" spans="2:7" x14ac:dyDescent="0.25">
      <c r="B88" s="16" t="s">
        <v>89</v>
      </c>
      <c r="C88" s="6" t="str">
        <f>[1]ITEMS!D86</f>
        <v>Photocopy paper,A4</v>
      </c>
      <c r="D88" s="10" t="str">
        <f>IFERROR(INDEX([1]!Table9[#Data],MATCH(Table12[[#This Row],[SL ]],[1]!Table9[CODES],0),MATCH(Table12[[#Headers],[UOM]],[1]!Table9[#Headers],0)),"")</f>
        <v/>
      </c>
      <c r="E88" s="10">
        <f>SUMIF([1]!Table10[CODES],Table12[[#This Row],[SL ]],[1]!Table10[ACCEPT/RECEIVED QTY])</f>
        <v>10</v>
      </c>
      <c r="F88" s="10">
        <f>SUMIF([1]!Table11[CODES],Table12[[#This Row],[SL ]],[1]!Table11[ISSUE QTY])</f>
        <v>3</v>
      </c>
      <c r="G88" s="11">
        <f>Table12[[#This Row],[TOTAL RECEIVED/ACCEPTED QTY]]-Table12[[#This Row],[TOTAL ISSUED QTY]]</f>
        <v>7</v>
      </c>
    </row>
    <row r="89" spans="2:7" x14ac:dyDescent="0.25">
      <c r="B89" s="16" t="s">
        <v>90</v>
      </c>
      <c r="C89" s="6" t="str">
        <f>[1]ITEMS!D87</f>
        <v>Stock register as per the Sample</v>
      </c>
      <c r="D89" s="10" t="str">
        <f>IFERROR(INDEX([1]!Table9[#Data],MATCH(Table12[[#This Row],[SL ]],[1]!Table9[CODES],0),MATCH(Table12[[#Headers],[UOM]],[1]!Table9[#Headers],0)),"")</f>
        <v/>
      </c>
      <c r="E89" s="10">
        <f>SUMIF([1]!Table10[CODES],Table12[[#This Row],[SL ]],[1]!Table10[ACCEPT/RECEIVED QTY])</f>
        <v>39</v>
      </c>
      <c r="F89" s="10">
        <f>SUMIF([1]!Table11[CODES],Table12[[#This Row],[SL ]],[1]!Table11[ISSUE QTY])</f>
        <v>28</v>
      </c>
      <c r="G89" s="11">
        <f>Table12[[#This Row],[TOTAL RECEIVED/ACCEPTED QTY]]-Table12[[#This Row],[TOTAL ISSUED QTY]]</f>
        <v>11</v>
      </c>
    </row>
    <row r="90" spans="2:7" x14ac:dyDescent="0.25">
      <c r="B90" s="16" t="s">
        <v>91</v>
      </c>
      <c r="C90" s="6" t="str">
        <f>[1]ITEMS!D88</f>
        <v>Register No. 10</v>
      </c>
      <c r="D90" s="10" t="str">
        <f>IFERROR(INDEX([1]!Table9[#Data],MATCH(Table12[[#This Row],[SL ]],[1]!Table9[CODES],0),MATCH(Table12[[#Headers],[UOM]],[1]!Table9[#Headers],0)),"")</f>
        <v/>
      </c>
      <c r="E90" s="10">
        <f>SUMIF([1]!Table10[CODES],Table12[[#This Row],[SL ]],[1]!Table10[ACCEPT/RECEIVED QTY])</f>
        <v>83</v>
      </c>
      <c r="F90" s="10">
        <f>SUMIF([1]!Table11[CODES],Table12[[#This Row],[SL ]],[1]!Table11[ISSUE QTY])</f>
        <v>83</v>
      </c>
      <c r="G90" s="11">
        <f>Table12[[#This Row],[TOTAL RECEIVED/ACCEPTED QTY]]-Table12[[#This Row],[TOTAL ISSUED QTY]]</f>
        <v>0</v>
      </c>
    </row>
    <row r="91" spans="2:7" x14ac:dyDescent="0.25">
      <c r="B91" s="16" t="s">
        <v>92</v>
      </c>
      <c r="C91" s="6" t="str">
        <f>[1]ITEMS!D89</f>
        <v>Register Rule No. 20</v>
      </c>
      <c r="D91" s="10" t="str">
        <f>IFERROR(INDEX([1]!Table9[#Data],MATCH(Table12[[#This Row],[SL ]],[1]!Table9[CODES],0),MATCH(Table12[[#Headers],[UOM]],[1]!Table9[#Headers],0)),"")</f>
        <v/>
      </c>
      <c r="E91" s="10">
        <f>SUMIF([1]!Table10[CODES],Table12[[#This Row],[SL ]],[1]!Table10[ACCEPT/RECEIVED QTY])</f>
        <v>36</v>
      </c>
      <c r="F91" s="10">
        <f>SUMIF([1]!Table11[CODES],Table12[[#This Row],[SL ]],[1]!Table11[ISSUE QTY])</f>
        <v>16</v>
      </c>
      <c r="G91" s="11">
        <f>Table12[[#This Row],[TOTAL RECEIVED/ACCEPTED QTY]]-Table12[[#This Row],[TOTAL ISSUED QTY]]</f>
        <v>20</v>
      </c>
    </row>
    <row r="92" spans="2:7" x14ac:dyDescent="0.25">
      <c r="B92" s="16" t="s">
        <v>93</v>
      </c>
      <c r="C92" s="6" t="str">
        <f>[1]ITEMS!D90</f>
        <v>Register Size No. 30</v>
      </c>
      <c r="D92" s="10" t="str">
        <f>IFERROR(INDEX([1]!Table9[#Data],MATCH(Table12[[#This Row],[SL ]],[1]!Table9[CODES],0),MATCH(Table12[[#Headers],[UOM]],[1]!Table9[#Headers],0)),"")</f>
        <v/>
      </c>
      <c r="E92" s="10">
        <f>SUMIF([1]!Table10[CODES],Table12[[#This Row],[SL ]],[1]!Table10[ACCEPT/RECEIVED QTY])</f>
        <v>2</v>
      </c>
      <c r="F92" s="10">
        <f>SUMIF([1]!Table11[CODES],Table12[[#This Row],[SL ]],[1]!Table11[ISSUE QTY])</f>
        <v>1</v>
      </c>
      <c r="G92" s="11">
        <f>Table12[[#This Row],[TOTAL RECEIVED/ACCEPTED QTY]]-Table12[[#This Row],[TOTAL ISSUED QTY]]</f>
        <v>1</v>
      </c>
    </row>
    <row r="93" spans="2:7" x14ac:dyDescent="0.25">
      <c r="B93" s="16" t="s">
        <v>94</v>
      </c>
      <c r="C93" s="6" t="str">
        <f>[1]ITEMS!D91</f>
        <v>Register, Size no. 40</v>
      </c>
      <c r="D93" s="10" t="str">
        <f>IFERROR(INDEX([1]!Table9[#Data],MATCH(Table12[[#This Row],[SL ]],[1]!Table9[CODES],0),MATCH(Table12[[#Headers],[UOM]],[1]!Table9[#Headers],0)),"")</f>
        <v/>
      </c>
      <c r="E93" s="10">
        <f>SUMIF([1]!Table10[CODES],Table12[[#This Row],[SL ]],[1]!Table10[ACCEPT/RECEIVED QTY])</f>
        <v>0</v>
      </c>
      <c r="F93" s="10">
        <f>SUMIF([1]!Table11[CODES],Table12[[#This Row],[SL ]],[1]!Table11[ISSUE QTY])</f>
        <v>0</v>
      </c>
      <c r="G93" s="11">
        <f>Table12[[#This Row],[TOTAL RECEIVED/ACCEPTED QTY]]-Table12[[#This Row],[TOTAL ISSUED QTY]]</f>
        <v>0</v>
      </c>
    </row>
    <row r="94" spans="2:7" x14ac:dyDescent="0.25">
      <c r="B94" s="16" t="s">
        <v>95</v>
      </c>
      <c r="C94" s="6" t="str">
        <f>[1]ITEMS!D92</f>
        <v>Stapler, Kangaroo, HS - 45P</v>
      </c>
      <c r="D94" s="10" t="str">
        <f>IFERROR(INDEX([1]!Table9[#Data],MATCH(Table12[[#This Row],[SL ]],[1]!Table9[CODES],0),MATCH(Table12[[#Headers],[UOM]],[1]!Table9[#Headers],0)),"")</f>
        <v/>
      </c>
      <c r="E94" s="10">
        <f>SUMIF([1]!Table10[CODES],Table12[[#This Row],[SL ]],[1]!Table10[ACCEPT/RECEIVED QTY])</f>
        <v>272</v>
      </c>
      <c r="F94" s="10">
        <f>SUMIF([1]!Table11[CODES],Table12[[#This Row],[SL ]],[1]!Table11[ISSUE QTY])</f>
        <v>104</v>
      </c>
      <c r="G94" s="11">
        <f>Table12[[#This Row],[TOTAL RECEIVED/ACCEPTED QTY]]-Table12[[#This Row],[TOTAL ISSUED QTY]]</f>
        <v>168</v>
      </c>
    </row>
    <row r="95" spans="2:7" x14ac:dyDescent="0.25">
      <c r="B95" s="16" t="s">
        <v>96</v>
      </c>
      <c r="C95" s="6" t="str">
        <f>[1]ITEMS!D93</f>
        <v>Staple Pin, 24/6</v>
      </c>
      <c r="D95" s="10" t="str">
        <f>IFERROR(INDEX([1]!Table9[#Data],MATCH(Table12[[#This Row],[SL ]],[1]!Table9[CODES],0),MATCH(Table12[[#Headers],[UOM]],[1]!Table9[#Headers],0)),"")</f>
        <v/>
      </c>
      <c r="E95" s="10">
        <f>SUMIF([1]!Table10[CODES],Table12[[#This Row],[SL ]],[1]!Table10[ACCEPT/RECEIVED QTY])</f>
        <v>1</v>
      </c>
      <c r="F95" s="10">
        <f>SUMIF([1]!Table11[CODES],Table12[[#This Row],[SL ]],[1]!Table11[ISSUE QTY])</f>
        <v>0</v>
      </c>
      <c r="G95" s="11">
        <f>Table12[[#This Row],[TOTAL RECEIVED/ACCEPTED QTY]]-Table12[[#This Row],[TOTAL ISSUED QTY]]</f>
        <v>1</v>
      </c>
    </row>
    <row r="96" spans="2:7" x14ac:dyDescent="0.25">
      <c r="B96" s="16" t="s">
        <v>97</v>
      </c>
      <c r="C96" s="6" t="str">
        <f>[1]ITEMS!D94</f>
        <v>Stapler, Kangaroo, Big Size</v>
      </c>
      <c r="D96" s="10" t="str">
        <f>IFERROR(INDEX([1]!Table9[#Data],MATCH(Table12[[#This Row],[SL ]],[1]!Table9[CODES],0),MATCH(Table12[[#Headers],[UOM]],[1]!Table9[#Headers],0)),"")</f>
        <v/>
      </c>
      <c r="E96" s="10">
        <f>SUMIF([1]!Table10[CODES],Table12[[#This Row],[SL ]],[1]!Table10[ACCEPT/RECEIVED QTY])</f>
        <v>14486</v>
      </c>
      <c r="F96" s="10">
        <f>SUMIF([1]!Table11[CODES],Table12[[#This Row],[SL ]],[1]!Table11[ISSUE QTY])</f>
        <v>14486</v>
      </c>
      <c r="G96" s="11">
        <f>Table12[[#This Row],[TOTAL RECEIVED/ACCEPTED QTY]]-Table12[[#This Row],[TOTAL ISSUED QTY]]</f>
        <v>0</v>
      </c>
    </row>
    <row r="97" spans="2:7" x14ac:dyDescent="0.25">
      <c r="B97" s="16" t="s">
        <v>98</v>
      </c>
      <c r="C97" s="6" t="str">
        <f>[1]ITEMS!D95</f>
        <v>Warranty Sticker</v>
      </c>
      <c r="D97" s="10" t="str">
        <f>IFERROR(INDEX([1]!Table9[#Data],MATCH(Table12[[#This Row],[SL ]],[1]!Table9[CODES],0),MATCH(Table12[[#Headers],[UOM]],[1]!Table9[#Headers],0)),"")</f>
        <v/>
      </c>
      <c r="E97" s="10">
        <f>SUMIF([1]!Table10[CODES],Table12[[#This Row],[SL ]],[1]!Table10[ACCEPT/RECEIVED QTY])</f>
        <v>73</v>
      </c>
      <c r="F97" s="10">
        <f>SUMIF([1]!Table11[CODES],Table12[[#This Row],[SL ]],[1]!Table11[ISSUE QTY])</f>
        <v>62</v>
      </c>
      <c r="G97" s="11">
        <f>Table12[[#This Row],[TOTAL RECEIVED/ACCEPTED QTY]]-Table12[[#This Row],[TOTAL ISSUED QTY]]</f>
        <v>11</v>
      </c>
    </row>
    <row r="98" spans="2:7" x14ac:dyDescent="0.25">
      <c r="B98" s="16" t="s">
        <v>99</v>
      </c>
      <c r="C98" s="6" t="str">
        <f>[1]ITEMS!D96</f>
        <v>Transparent Large Cellotape, make Wonder, 65 mtr</v>
      </c>
      <c r="D98" s="10" t="str">
        <f>IFERROR(INDEX([1]!Table9[#Data],MATCH(Table12[[#This Row],[SL ]],[1]!Table9[CODES],0),MATCH(Table12[[#Headers],[UOM]],[1]!Table9[#Headers],0)),"")</f>
        <v/>
      </c>
      <c r="E98" s="10">
        <f>SUMIF([1]!Table10[CODES],Table12[[#This Row],[SL ]],[1]!Table10[ACCEPT/RECEIVED QTY])</f>
        <v>188</v>
      </c>
      <c r="F98" s="10">
        <f>SUMIF([1]!Table11[CODES],Table12[[#This Row],[SL ]],[1]!Table11[ISSUE QTY])</f>
        <v>12</v>
      </c>
      <c r="G98" s="11">
        <f>Table12[[#This Row],[TOTAL RECEIVED/ACCEPTED QTY]]-Table12[[#This Row],[TOTAL ISSUED QTY]]</f>
        <v>176</v>
      </c>
    </row>
    <row r="99" spans="2:7" x14ac:dyDescent="0.25">
      <c r="B99" s="16" t="s">
        <v>100</v>
      </c>
      <c r="C99" s="6" t="str">
        <f>[1]ITEMS!D97</f>
        <v>Stapler, 26/4</v>
      </c>
      <c r="D99" s="10" t="str">
        <f>IFERROR(INDEX([1]!Table9[#Data],MATCH(Table12[[#This Row],[SL ]],[1]!Table9[CODES],0),MATCH(Table12[[#Headers],[UOM]],[1]!Table9[#Headers],0)),"")</f>
        <v/>
      </c>
      <c r="E99" s="10">
        <f>SUMIF([1]!Table10[CODES],Table12[[#This Row],[SL ]],[1]!Table10[ACCEPT/RECEIVED QTY])</f>
        <v>8</v>
      </c>
      <c r="F99" s="10">
        <f>SUMIF([1]!Table11[CODES],Table12[[#This Row],[SL ]],[1]!Table11[ISSUE QTY])</f>
        <v>8</v>
      </c>
      <c r="G99" s="11">
        <f>Table12[[#This Row],[TOTAL RECEIVED/ACCEPTED QTY]]-Table12[[#This Row],[TOTAL ISSUED QTY]]</f>
        <v>0</v>
      </c>
    </row>
    <row r="100" spans="2:7" x14ac:dyDescent="0.25">
      <c r="B100" s="16" t="s">
        <v>101</v>
      </c>
      <c r="C100" s="6" t="str">
        <f>[1]ITEMS!D98</f>
        <v>Self-Adhesive Labels, A4 size, 100 sheets</v>
      </c>
      <c r="D100" s="10" t="str">
        <f>IFERROR(INDEX([1]!Table9[#Data],MATCH(Table12[[#This Row],[SL ]],[1]!Table9[CODES],0),MATCH(Table12[[#Headers],[UOM]],[1]!Table9[#Headers],0)),"")</f>
        <v/>
      </c>
      <c r="E100" s="10">
        <f>SUMIF([1]!Table10[CODES],Table12[[#This Row],[SL ]],[1]!Table10[ACCEPT/RECEIVED QTY])</f>
        <v>0</v>
      </c>
      <c r="F100" s="10">
        <f>SUMIF([1]!Table11[CODES],Table12[[#This Row],[SL ]],[1]!Table11[ISSUE QTY])</f>
        <v>0</v>
      </c>
      <c r="G100" s="11">
        <f>Table12[[#This Row],[TOTAL RECEIVED/ACCEPTED QTY]]-Table12[[#This Row],[TOTAL ISSUED QTY]]</f>
        <v>0</v>
      </c>
    </row>
    <row r="101" spans="2:7" x14ac:dyDescent="0.25">
      <c r="B101" s="16" t="s">
        <v>102</v>
      </c>
      <c r="C101" s="6" t="str">
        <f>[1]ITEMS!D99</f>
        <v>HP Drum Cartridge HP CF232A</v>
      </c>
      <c r="D101" s="10" t="str">
        <f>IFERROR(INDEX([1]!Table9[#Data],MATCH(Table12[[#This Row],[SL ]],[1]!Table9[CODES],0),MATCH(Table12[[#Headers],[UOM]],[1]!Table9[#Headers],0)),"")</f>
        <v/>
      </c>
      <c r="E101" s="10">
        <f>SUMIF([1]!Table10[CODES],Table12[[#This Row],[SL ]],[1]!Table10[ACCEPT/RECEIVED QTY])</f>
        <v>0</v>
      </c>
      <c r="F101" s="10">
        <f>SUMIF([1]!Table11[CODES],Table12[[#This Row],[SL ]],[1]!Table11[ISSUE QTY])</f>
        <v>0</v>
      </c>
      <c r="G101" s="11">
        <f>Table12[[#This Row],[TOTAL RECEIVED/ACCEPTED QTY]]-Table12[[#This Row],[TOTAL ISSUED QTY]]</f>
        <v>0</v>
      </c>
    </row>
    <row r="102" spans="2:7" x14ac:dyDescent="0.25">
      <c r="B102" s="16" t="s">
        <v>103</v>
      </c>
      <c r="C102" s="6" t="str">
        <f>[1]ITEMS!D100</f>
        <v>Extended life HD Cartridge Ribbons Printronix P800</v>
      </c>
      <c r="D102" s="10" t="str">
        <f>IFERROR(INDEX([1]!Table9[#Data],MATCH(Table12[[#This Row],[SL ]],[1]!Table9[CODES],0),MATCH(Table12[[#Headers],[UOM]],[1]!Table9[#Headers],0)),"")</f>
        <v/>
      </c>
      <c r="E102" s="10">
        <f>SUMIF([1]!Table10[CODES],Table12[[#This Row],[SL ]],[1]!Table10[ACCEPT/RECEIVED QTY])</f>
        <v>0</v>
      </c>
      <c r="F102" s="10">
        <f>SUMIF([1]!Table11[CODES],Table12[[#This Row],[SL ]],[1]!Table11[ISSUE QTY])</f>
        <v>0</v>
      </c>
      <c r="G102" s="11">
        <f>Table12[[#This Row],[TOTAL RECEIVED/ACCEPTED QTY]]-Table12[[#This Row],[TOTAL ISSUED QTY]]</f>
        <v>0</v>
      </c>
    </row>
    <row r="103" spans="2:7" x14ac:dyDescent="0.25">
      <c r="B103" s="16" t="s">
        <v>104</v>
      </c>
      <c r="C103" s="6" t="str">
        <f>[1]ITEMS!D101</f>
        <v>Thermal Paper Roll 59gms with back logo</v>
      </c>
      <c r="D103" s="10" t="str">
        <f>IFERROR(INDEX([1]!Table9[#Data],MATCH(Table12[[#This Row],[SL ]],[1]!Table9[CODES],0),MATCH(Table12[[#Headers],[UOM]],[1]!Table9[#Headers],0)),"")</f>
        <v/>
      </c>
      <c r="E103" s="10">
        <f>SUMIF([1]!Table10[CODES],Table12[[#This Row],[SL ]],[1]!Table10[ACCEPT/RECEIVED QTY])</f>
        <v>12</v>
      </c>
      <c r="F103" s="10">
        <f>SUMIF([1]!Table11[CODES],Table12[[#This Row],[SL ]],[1]!Table11[ISSUE QTY])</f>
        <v>7</v>
      </c>
      <c r="G103" s="11">
        <f>Table12[[#This Row],[TOTAL RECEIVED/ACCEPTED QTY]]-Table12[[#This Row],[TOTAL ISSUED QTY]]</f>
        <v>5</v>
      </c>
    </row>
    <row r="104" spans="2:7" x14ac:dyDescent="0.25">
      <c r="B104" s="16" t="s">
        <v>105</v>
      </c>
      <c r="C104" s="6" t="str">
        <f>[1]ITEMS!D102</f>
        <v>Xerox B215 Cartridge</v>
      </c>
      <c r="D104" s="10" t="str">
        <f>IFERROR(INDEX([1]!Table9[#Data],MATCH(Table12[[#This Row],[SL ]],[1]!Table9[CODES],0),MATCH(Table12[[#Headers],[UOM]],[1]!Table9[#Headers],0)),"")</f>
        <v/>
      </c>
      <c r="E104" s="10">
        <f>SUMIF([1]!Table10[CODES],Table12[[#This Row],[SL ]],[1]!Table10[ACCEPT/RECEIVED QTY])</f>
        <v>16</v>
      </c>
      <c r="F104" s="10">
        <f>SUMIF([1]!Table11[CODES],Table12[[#This Row],[SL ]],[1]!Table11[ISSUE QTY])</f>
        <v>13</v>
      </c>
      <c r="G104" s="11">
        <f>Table12[[#This Row],[TOTAL RECEIVED/ACCEPTED QTY]]-Table12[[#This Row],[TOTAL ISSUED QTY]]</f>
        <v>3</v>
      </c>
    </row>
    <row r="105" spans="2:7" x14ac:dyDescent="0.25">
      <c r="B105" s="16" t="s">
        <v>106</v>
      </c>
      <c r="C105" s="6" t="str">
        <f>[1]ITEMS!D103</f>
        <v>Toner cartridge (CF277A)</v>
      </c>
      <c r="D105" s="10" t="str">
        <f>IFERROR(INDEX([1]!Table9[#Data],MATCH(Table12[[#This Row],[SL ]],[1]!Table9[CODES],0),MATCH(Table12[[#Headers],[UOM]],[1]!Table9[#Headers],0)),"")</f>
        <v/>
      </c>
      <c r="E105" s="10">
        <f>SUMIF([1]!Table10[CODES],Table12[[#This Row],[SL ]],[1]!Table10[ACCEPT/RECEIVED QTY])</f>
        <v>4</v>
      </c>
      <c r="F105" s="10">
        <f>SUMIF([1]!Table11[CODES],Table12[[#This Row],[SL ]],[1]!Table11[ISSUE QTY])</f>
        <v>3</v>
      </c>
      <c r="G105" s="11">
        <f>Table12[[#This Row],[TOTAL RECEIVED/ACCEPTED QTY]]-Table12[[#This Row],[TOTAL ISSUED QTY]]</f>
        <v>1</v>
      </c>
    </row>
    <row r="106" spans="2:7" x14ac:dyDescent="0.25">
      <c r="B106" s="16" t="s">
        <v>107</v>
      </c>
      <c r="C106" s="6" t="str">
        <f>[1]ITEMS!D104</f>
        <v>Toner cartridge (W2210A)</v>
      </c>
      <c r="D106" s="10" t="str">
        <f>IFERROR(INDEX([1]!Table9[#Data],MATCH(Table12[[#This Row],[SL ]],[1]!Table9[CODES],0),MATCH(Table12[[#Headers],[UOM]],[1]!Table9[#Headers],0)),"")</f>
        <v/>
      </c>
      <c r="E106" s="10">
        <f>SUMIF([1]!Table10[CODES],Table12[[#This Row],[SL ]],[1]!Table10[ACCEPT/RECEIVED QTY])</f>
        <v>3</v>
      </c>
      <c r="F106" s="10">
        <f>SUMIF([1]!Table11[CODES],Table12[[#This Row],[SL ]],[1]!Table11[ISSUE QTY])</f>
        <v>2</v>
      </c>
      <c r="G106" s="11">
        <f>Table12[[#This Row],[TOTAL RECEIVED/ACCEPTED QTY]]-Table12[[#This Row],[TOTAL ISSUED QTY]]</f>
        <v>1</v>
      </c>
    </row>
    <row r="107" spans="2:7" x14ac:dyDescent="0.25">
      <c r="B107" s="16" t="s">
        <v>108</v>
      </c>
      <c r="C107" s="6" t="str">
        <f>[1]ITEMS!D105</f>
        <v>Toner cartridge (W2211A)</v>
      </c>
      <c r="D107" s="10" t="str">
        <f>IFERROR(INDEX([1]!Table9[#Data],MATCH(Table12[[#This Row],[SL ]],[1]!Table9[CODES],0),MATCH(Table12[[#Headers],[UOM]],[1]!Table9[#Headers],0)),"")</f>
        <v/>
      </c>
      <c r="E107" s="10">
        <f>SUMIF([1]!Table10[CODES],Table12[[#This Row],[SL ]],[1]!Table10[ACCEPT/RECEIVED QTY])</f>
        <v>5</v>
      </c>
      <c r="F107" s="10">
        <f>SUMIF([1]!Table11[CODES],Table12[[#This Row],[SL ]],[1]!Table11[ISSUE QTY])</f>
        <v>3</v>
      </c>
      <c r="G107" s="11">
        <f>Table12[[#This Row],[TOTAL RECEIVED/ACCEPTED QTY]]-Table12[[#This Row],[TOTAL ISSUED QTY]]</f>
        <v>2</v>
      </c>
    </row>
    <row r="108" spans="2:7" x14ac:dyDescent="0.25">
      <c r="B108" s="16" t="s">
        <v>109</v>
      </c>
      <c r="C108" s="6" t="str">
        <f>[1]ITEMS!D106</f>
        <v>Toner cartridge (W2212A)</v>
      </c>
      <c r="D108" s="10" t="str">
        <f>IFERROR(INDEX([1]!Table9[#Data],MATCH(Table12[[#This Row],[SL ]],[1]!Table9[CODES],0),MATCH(Table12[[#Headers],[UOM]],[1]!Table9[#Headers],0)),"")</f>
        <v/>
      </c>
      <c r="E108" s="10">
        <f>SUMIF([1]!Table10[CODES],Table12[[#This Row],[SL ]],[1]!Table10[ACCEPT/RECEIVED QTY])</f>
        <v>3</v>
      </c>
      <c r="F108" s="10">
        <f>SUMIF([1]!Table11[CODES],Table12[[#This Row],[SL ]],[1]!Table11[ISSUE QTY])</f>
        <v>2</v>
      </c>
      <c r="G108" s="11">
        <f>Table12[[#This Row],[TOTAL RECEIVED/ACCEPTED QTY]]-Table12[[#This Row],[TOTAL ISSUED QTY]]</f>
        <v>1</v>
      </c>
    </row>
    <row r="109" spans="2:7" x14ac:dyDescent="0.25">
      <c r="B109" s="16" t="s">
        <v>110</v>
      </c>
      <c r="C109" s="6" t="str">
        <f>[1]ITEMS!D107</f>
        <v>Toner cartridge (W2213A)</v>
      </c>
      <c r="D109" s="10" t="str">
        <f>IFERROR(INDEX([1]!Table9[#Data],MATCH(Table12[[#This Row],[SL ]],[1]!Table9[CODES],0),MATCH(Table12[[#Headers],[UOM]],[1]!Table9[#Headers],0)),"")</f>
        <v/>
      </c>
      <c r="E109" s="10">
        <f>SUMIF([1]!Table10[CODES],Table12[[#This Row],[SL ]],[1]!Table10[ACCEPT/RECEIVED QTY])</f>
        <v>108</v>
      </c>
      <c r="F109" s="10">
        <f>SUMIF([1]!Table11[CODES],Table12[[#This Row],[SL ]],[1]!Table11[ISSUE QTY])</f>
        <v>38</v>
      </c>
      <c r="G109" s="11">
        <f>Table12[[#This Row],[TOTAL RECEIVED/ACCEPTED QTY]]-Table12[[#This Row],[TOTAL ISSUED QTY]]</f>
        <v>70</v>
      </c>
    </row>
    <row r="110" spans="2:7" x14ac:dyDescent="0.25">
      <c r="B110" s="16" t="s">
        <v>111</v>
      </c>
      <c r="C110" s="6" t="str">
        <f>[1]ITEMS!D108</f>
        <v>Napkin Cloth ( Numbers )</v>
      </c>
      <c r="D110" s="10" t="str">
        <f>IFERROR(INDEX([1]!Table9[#Data],MATCH(Table12[[#This Row],[SL ]],[1]!Table9[CODES],0),MATCH(Table12[[#Headers],[UOM]],[1]!Table9[#Headers],0)),"")</f>
        <v/>
      </c>
      <c r="E110" s="10">
        <f>SUMIF([1]!Table10[CODES],Table12[[#This Row],[SL ]],[1]!Table10[ACCEPT/RECEIVED QTY])</f>
        <v>0</v>
      </c>
      <c r="F110" s="10">
        <f>SUMIF([1]!Table11[CODES],Table12[[#This Row],[SL ]],[1]!Table11[ISSUE QTY])</f>
        <v>0</v>
      </c>
      <c r="G110" s="11">
        <f>Table12[[#This Row],[TOTAL RECEIVED/ACCEPTED QTY]]-Table12[[#This Row],[TOTAL ISSUED QTY]]</f>
        <v>0</v>
      </c>
    </row>
    <row r="111" spans="2:7" x14ac:dyDescent="0.25">
      <c r="B111" s="16" t="s">
        <v>112</v>
      </c>
      <c r="C111" s="6" t="str">
        <f>[1]ITEMS!D109</f>
        <v>P-Cable Lable, 25mm*38mm+40mm</v>
      </c>
      <c r="D111" s="10" t="str">
        <f>IFERROR(INDEX([1]!Table9[#Data],MATCH(Table12[[#This Row],[SL ]],[1]!Table9[CODES],0),MATCH(Table12[[#Headers],[UOM]],[1]!Table9[#Headers],0)),"")</f>
        <v/>
      </c>
      <c r="E111" s="10">
        <f>SUMIF([1]!Table10[CODES],Table12[[#This Row],[SL ]],[1]!Table10[ACCEPT/RECEIVED QTY])</f>
        <v>0</v>
      </c>
      <c r="F111" s="10">
        <f>SUMIF([1]!Table11[CODES],Table12[[#This Row],[SL ]],[1]!Table11[ISSUE QTY])</f>
        <v>0</v>
      </c>
      <c r="G111" s="11">
        <f>Table12[[#This Row],[TOTAL RECEIVED/ACCEPTED QTY]]-Table12[[#This Row],[TOTAL ISSUED QTY]]</f>
        <v>0</v>
      </c>
    </row>
    <row r="112" spans="2:7" x14ac:dyDescent="0.25">
      <c r="B112" s="16" t="s">
        <v>113</v>
      </c>
      <c r="C112" s="6" t="str">
        <f>[1]ITEMS!D110</f>
        <v>Matte Silver-PET Lable, 30mm*22mm</v>
      </c>
      <c r="D112" s="7" t="str">
        <f>IFERROR(INDEX([1]!Table9[#Data],MATCH(Table12[[#This Row],[SL ]],[1]!Table9[CODES],0),MATCH(Table12[[#Headers],[UOM]],[1]!Table9[#Headers],0)),"")</f>
        <v/>
      </c>
      <c r="E112" s="7">
        <f>SUMIF([1]!Table10[CODES],Table12[[#This Row],[SL ]],[1]!Table10[ACCEPT/RECEIVED QTY])</f>
        <v>0</v>
      </c>
      <c r="F112" s="7">
        <f>SUMIF([1]!Table11[CODES],Table12[[#This Row],[SL ]],[1]!Table11[ISSUE QTY])</f>
        <v>0</v>
      </c>
      <c r="G112" s="8">
        <f>Table12[[#This Row],[TOTAL RECEIVED/ACCEPTED QTY]]-Table12[[#This Row],[TOTAL ISSUED QTY]]</f>
        <v>0</v>
      </c>
    </row>
    <row r="113" spans="2:7" x14ac:dyDescent="0.25">
      <c r="B113" s="16" t="s">
        <v>114</v>
      </c>
      <c r="C113" s="6" t="str">
        <f>[1]ITEMS!D111</f>
        <v>Matte Silver-PET Lable, 40mm*30mm</v>
      </c>
      <c r="D113" s="7" t="str">
        <f>IFERROR(INDEX([1]!Table9[#Data],MATCH(Table12[[#This Row],[SL ]],[1]!Table9[CODES],0),MATCH(Table12[[#Headers],[UOM]],[1]!Table9[#Headers],0)),"")</f>
        <v/>
      </c>
      <c r="E113" s="7">
        <f>SUMIF([1]!Table10[CODES],Table12[[#This Row],[SL ]],[1]!Table10[ACCEPT/RECEIVED QTY])</f>
        <v>0</v>
      </c>
      <c r="F113" s="7">
        <f>SUMIF([1]!Table11[CODES],Table12[[#This Row],[SL ]],[1]!Table11[ISSUE QTY])</f>
        <v>0</v>
      </c>
      <c r="G113" s="8">
        <f>Table12[[#This Row],[TOTAL RECEIVED/ACCEPTED QTY]]-Table12[[#This Row],[TOTAL ISSUED QTY]]</f>
        <v>0</v>
      </c>
    </row>
    <row r="114" spans="2:7" x14ac:dyDescent="0.25">
      <c r="B114" s="16" t="s">
        <v>115</v>
      </c>
      <c r="C114" s="6" t="str">
        <f>[1]ITEMS!D112</f>
        <v>Resin Ribbon, Black</v>
      </c>
      <c r="D114" s="7" t="str">
        <f>IFERROR(INDEX([1]!Table9[#Data],MATCH(Table12[[#This Row],[SL ]],[1]!Table9[CODES],0),MATCH(Table12[[#Headers],[UOM]],[1]!Table9[#Headers],0)),"")</f>
        <v/>
      </c>
      <c r="E114" s="7">
        <f>SUMIF([1]!Table10[CODES],Table12[[#This Row],[SL ]],[1]!Table10[ACCEPT/RECEIVED QTY])</f>
        <v>3</v>
      </c>
      <c r="F114" s="7">
        <f>SUMIF([1]!Table11[CODES],Table12[[#This Row],[SL ]],[1]!Table11[ISSUE QTY])</f>
        <v>1</v>
      </c>
      <c r="G114" s="8">
        <f>Table12[[#This Row],[TOTAL RECEIVED/ACCEPTED QTY]]-Table12[[#This Row],[TOTAL ISSUED QTY]]</f>
        <v>2</v>
      </c>
    </row>
    <row r="115" spans="2:7" x14ac:dyDescent="0.25">
      <c r="B115" s="16" t="s">
        <v>116</v>
      </c>
      <c r="C115" s="13" t="str">
        <f>[1]ITEMS!D113</f>
        <v>Drum Cartridge(Xerox B215)</v>
      </c>
      <c r="D115" s="10" t="str">
        <f>IFERROR(INDEX([1]!Table9[#Data],MATCH(Table12[[#This Row],[SL ]],[1]!Table9[CODES],0),MATCH(Table12[[#Headers],[UOM]],[1]!Table9[#Headers],0)),"")</f>
        <v/>
      </c>
      <c r="E115" s="10">
        <f>SUMIF([1]!Table10[CODES],Table12[[#This Row],[SL ]],[1]!Table10[ACCEPT/RECEIVED QTY])</f>
        <v>29</v>
      </c>
      <c r="F115" s="7">
        <f>SUMIF([1]!Table11[CODES],Table12[[#This Row],[SL ]],[1]!Table11[ISSUE QTY])</f>
        <v>23</v>
      </c>
      <c r="G115" s="11">
        <f>Table12[[#This Row],[TOTAL RECEIVED/ACCEPTED QTY]]-Table12[[#This Row],[TOTAL ISSUED QTY]]</f>
        <v>6</v>
      </c>
    </row>
    <row r="116" spans="2:7" x14ac:dyDescent="0.25">
      <c r="B116" s="16" t="s">
        <v>117</v>
      </c>
      <c r="C116" s="13" t="str">
        <f>[1]ITEMS!D114</f>
        <v>Goods Receipt Note Form</v>
      </c>
      <c r="D116" s="10" t="str">
        <f>IFERROR(INDEX([1]!Table9[#Data],MATCH(Table12[[#This Row],[SL ]],[1]!Table9[CODES],0),MATCH(Table12[[#Headers],[UOM]],[1]!Table9[#Headers],0)),"")</f>
        <v/>
      </c>
      <c r="E116" s="10">
        <f>SUMIF([1]!Table10[CODES],Table12[[#This Row],[SL ]],[1]!Table10[ACCEPT/RECEIVED QTY])</f>
        <v>19</v>
      </c>
      <c r="F116" s="7">
        <f>SUMIF([1]!Table11[CODES],Table12[[#This Row],[SL ]],[1]!Table11[ISSUE QTY])</f>
        <v>8</v>
      </c>
      <c r="G116" s="11">
        <f>Table12[[#This Row],[TOTAL RECEIVED/ACCEPTED QTY]]-Table12[[#This Row],[TOTAL ISSUED QTY]]</f>
        <v>11</v>
      </c>
    </row>
    <row r="117" spans="2:7" x14ac:dyDescent="0.25">
      <c r="B117" s="16" t="s">
        <v>118</v>
      </c>
      <c r="C117" s="13" t="str">
        <f>[1]ITEMS!D115</f>
        <v>Goods Issue Requisition Form</v>
      </c>
      <c r="D117" s="10" t="str">
        <f>IFERROR(INDEX([1]!Table9[#Data],MATCH(Table12[[#This Row],[SL ]],[1]!Table9[CODES],0),MATCH(Table12[[#Headers],[UOM]],[1]!Table9[#Headers],0)),"")</f>
        <v/>
      </c>
      <c r="E117" s="10">
        <f>SUMIF([1]!Table10[CODES],Table12[[#This Row],[SL ]],[1]!Table10[ACCEPT/RECEIVED QTY])</f>
        <v>44</v>
      </c>
      <c r="F117" s="7">
        <f>SUMIF([1]!Table11[CODES],Table12[[#This Row],[SL ]],[1]!Table11[ISSUE QTY])</f>
        <v>5</v>
      </c>
      <c r="G117" s="11">
        <f>Table12[[#This Row],[TOTAL RECEIVED/ACCEPTED QTY]]-Table12[[#This Row],[TOTAL ISSUED QTY]]</f>
        <v>39</v>
      </c>
    </row>
    <row r="118" spans="2:7" x14ac:dyDescent="0.25">
      <c r="B118" s="16" t="s">
        <v>119</v>
      </c>
      <c r="C118" s="13" t="str">
        <f>[1]ITEMS!D116</f>
        <v>Goods Issue Note Form</v>
      </c>
      <c r="D118" s="10" t="str">
        <f>IFERROR(INDEX([1]!Table9[#Data],MATCH(Table12[[#This Row],[SL ]],[1]!Table9[CODES],0),MATCH(Table12[[#Headers],[UOM]],[1]!Table9[#Headers],0)),"")</f>
        <v/>
      </c>
      <c r="E118" s="10">
        <f>SUMIF([1]!Table10[CODES],Table12[[#This Row],[SL ]],[1]!Table10[ACCEPT/RECEIVED QTY])</f>
        <v>0</v>
      </c>
      <c r="F118" s="7">
        <f>SUMIF([1]!Table11[CODES],Table12[[#This Row],[SL ]],[1]!Table11[ISSUE QTY])</f>
        <v>0</v>
      </c>
      <c r="G118" s="11">
        <f>Table12[[#This Row],[TOTAL RECEIVED/ACCEPTED QTY]]-Table12[[#This Row],[TOTAL ISSUED QTY]]</f>
        <v>0</v>
      </c>
    </row>
    <row r="119" spans="2:7" x14ac:dyDescent="0.25">
      <c r="B119" s="16" t="s">
        <v>120</v>
      </c>
      <c r="C119" s="13" t="str">
        <f>[1]ITEMS!D117</f>
        <v>HP LaserJet 32A Imaging Drum</v>
      </c>
      <c r="D119" s="10" t="str">
        <f>IFERROR(INDEX([1]!Table9[#Data],MATCH(Table12[[#This Row],[SL ]],[1]!Table9[CODES],0),MATCH(Table12[[#Headers],[UOM]],[1]!Table9[#Headers],0)),"")</f>
        <v/>
      </c>
      <c r="E119" s="10">
        <f>SUMIF([1]!Table10[CODES],Table12[[#This Row],[SL ]],[1]!Table10[ACCEPT/RECEIVED QTY])</f>
        <v>1</v>
      </c>
      <c r="F119" s="7">
        <f>SUMIF([1]!Table11[CODES],Table12[[#This Row],[SL ]],[1]!Table11[ISSUE QTY])</f>
        <v>0</v>
      </c>
      <c r="G119" s="11">
        <f>Table12[[#This Row],[TOTAL RECEIVED/ACCEPTED QTY]]-Table12[[#This Row],[TOTAL ISSUED QTY]]</f>
        <v>1</v>
      </c>
    </row>
    <row r="120" spans="2:7" x14ac:dyDescent="0.25">
      <c r="B120" s="16" t="s">
        <v>121</v>
      </c>
      <c r="C120" s="6" t="str">
        <f>[1]ITEMS!D118</f>
        <v>HP Ink Cartridge 682 (Black)</v>
      </c>
      <c r="D120" s="7" t="str">
        <f>IFERROR(INDEX([1]!Table9[#Data],MATCH(Table12[[#This Row],[SL ]],[1]!Table9[CODES],0),MATCH(Table12[[#Headers],[UOM]],[1]!Table9[#Headers],0)),"")</f>
        <v/>
      </c>
      <c r="E120" s="7">
        <f>SUMIF([1]!Table10[CODES],Table12[[#This Row],[SL ]],[1]!Table10[ACCEPT/RECEIVED QTY])</f>
        <v>1</v>
      </c>
      <c r="F120" s="7">
        <f>SUMIF([1]!Table11[CODES],Table12[[#This Row],[SL ]],[1]!Table11[ISSUE QTY])</f>
        <v>0</v>
      </c>
      <c r="G120" s="8">
        <f>Table12[[#This Row],[TOTAL RECEIVED/ACCEPTED QTY]]-Table12[[#This Row],[TOTAL ISSUED QTY]]</f>
        <v>1</v>
      </c>
    </row>
    <row r="121" spans="2:7" x14ac:dyDescent="0.25">
      <c r="B121" s="16" t="s">
        <v>122</v>
      </c>
      <c r="C121" s="6" t="str">
        <f>[1]ITEMS!D119</f>
        <v>HP Ink Cartridge 682 (Color)</v>
      </c>
      <c r="D121" s="7" t="str">
        <f>IFERROR(INDEX([1]!Table9[#Data],MATCH(Table12[[#This Row],[SL ]],[1]!Table9[CODES],0),MATCH(Table12[[#Headers],[UOM]],[1]!Table9[#Headers],0)),"")</f>
        <v/>
      </c>
      <c r="E121" s="7">
        <f>SUMIF([1]!Table10[CODES],Table12[[#This Row],[SL ]],[1]!Table10[ACCEPT/RECEIVED QTY])</f>
        <v>19</v>
      </c>
      <c r="F121" s="7">
        <f>SUMIF([1]!Table11[CODES],Table12[[#This Row],[SL ]],[1]!Table11[ISSUE QTY])</f>
        <v>19</v>
      </c>
      <c r="G121" s="8">
        <f>Table12[[#This Row],[TOTAL RECEIVED/ACCEPTED QTY]]-Table12[[#This Row],[TOTAL ISSUED QTY]]</f>
        <v>0</v>
      </c>
    </row>
    <row r="122" spans="2:7" x14ac:dyDescent="0.25">
      <c r="B122" s="16" t="s">
        <v>123</v>
      </c>
      <c r="C122" s="6" t="str">
        <f>[1]ITEMS!D120</f>
        <v>Epson Ribbon Cartdge Frame</v>
      </c>
      <c r="D122" s="7" t="str">
        <f>IFERROR(INDEX([1]!Table9[#Data],MATCH(Table12[[#This Row],[SL ]],[1]!Table9[CODES],0),MATCH(Table12[[#Headers],[UOM]],[1]!Table9[#Headers],0)),"")</f>
        <v/>
      </c>
      <c r="E122" s="7">
        <f>SUMIF([1]!Table10[CODES],Table12[[#This Row],[SL ]],[1]!Table10[ACCEPT/RECEIVED QTY])</f>
        <v>38</v>
      </c>
      <c r="F122" s="7">
        <f>SUMIF([1]!Table11[CODES],Table12[[#This Row],[SL ]],[1]!Table11[ISSUE QTY])</f>
        <v>38</v>
      </c>
      <c r="G122" s="8">
        <f>Table12[[#This Row],[TOTAL RECEIVED/ACCEPTED QTY]]-Table12[[#This Row],[TOTAL ISSUED QTY]]</f>
        <v>0</v>
      </c>
    </row>
    <row r="123" spans="2:7" x14ac:dyDescent="0.25">
      <c r="B123" s="16" t="s">
        <v>124</v>
      </c>
      <c r="C123" s="13" t="str">
        <f>[1]ITEMS!D121</f>
        <v>Panasonic Printox</v>
      </c>
      <c r="D123" s="10" t="str">
        <f>IFERROR(INDEX([1]!Table9[#Data],MATCH(Table12[[#This Row],[SL ]],[1]!Table9[CODES],0),MATCH(Table12[[#Headers],[UOM]],[1]!Table9[#Headers],0)),"")</f>
        <v/>
      </c>
      <c r="E123" s="10">
        <f>SUMIF([1]!Table10[CODES],Table12[[#This Row],[SL ]],[1]!Table10[ACCEPT/RECEIVED QTY])</f>
        <v>9</v>
      </c>
      <c r="F123" s="7">
        <f>SUMIF([1]!Table11[CODES],Table12[[#This Row],[SL ]],[1]!Table11[ISSUE QTY])</f>
        <v>9</v>
      </c>
      <c r="G123" s="11">
        <f>Table12[[#This Row],[TOTAL RECEIVED/ACCEPTED QTY]]-Table12[[#This Row],[TOTAL ISSUED QTY]]</f>
        <v>0</v>
      </c>
    </row>
    <row r="124" spans="2:7" x14ac:dyDescent="0.25">
      <c r="B124" s="16" t="s">
        <v>125</v>
      </c>
      <c r="C124" s="13" t="str">
        <f>[1]ITEMS!D122</f>
        <v>TN114</v>
      </c>
      <c r="D124" s="10" t="str">
        <f>IFERROR(INDEX([1]!Table9[#Data],MATCH(Table12[[#This Row],[SL ]],[1]!Table9[CODES],0),MATCH(Table12[[#Headers],[UOM]],[1]!Table9[#Headers],0)),"")</f>
        <v/>
      </c>
      <c r="E124" s="10">
        <f>SUMIF([1]!Table10[CODES],Table12[[#This Row],[SL ]],[1]!Table10[ACCEPT/RECEIVED QTY])</f>
        <v>152</v>
      </c>
      <c r="F124" s="7">
        <f>SUMIF([1]!Table11[CODES],Table12[[#This Row],[SL ]],[1]!Table11[ISSUE QTY])</f>
        <v>152</v>
      </c>
      <c r="G124" s="11">
        <f>Table12[[#This Row],[TOTAL RECEIVED/ACCEPTED QTY]]-Table12[[#This Row],[TOTAL ISSUED QTY]]</f>
        <v>0</v>
      </c>
    </row>
    <row r="125" spans="2:7" ht="30" x14ac:dyDescent="0.25">
      <c r="B125" s="16" t="s">
        <v>126</v>
      </c>
      <c r="C125" s="13" t="str">
        <f>[1]ITEMS!D123</f>
        <v>Delivery Note (Specification; Edge perforated 75GSM Xerox paper with duplicate copy, logo in color, as per the sample.</v>
      </c>
      <c r="D125" s="10" t="str">
        <f>IFERROR(INDEX([1]!Table9[#Data],MATCH(Table12[[#This Row],[SL ]],[1]!Table9[CODES],0),MATCH(Table12[[#Headers],[UOM]],[1]!Table9[#Headers],0)),"")</f>
        <v/>
      </c>
      <c r="E125" s="10">
        <f>SUMIF([1]!Table10[CODES],Table12[[#This Row],[SL ]],[1]!Table10[ACCEPT/RECEIVED QTY])</f>
        <v>5</v>
      </c>
      <c r="F125" s="7">
        <f>SUMIF([1]!Table11[CODES],Table12[[#This Row],[SL ]],[1]!Table11[ISSUE QTY])</f>
        <v>5</v>
      </c>
      <c r="G125" s="11">
        <f>Table12[[#This Row],[TOTAL RECEIVED/ACCEPTED QTY]]-Table12[[#This Row],[TOTAL ISSUED QTY]]</f>
        <v>0</v>
      </c>
    </row>
    <row r="126" spans="2:7" x14ac:dyDescent="0.25">
      <c r="B126" s="16" t="s">
        <v>127</v>
      </c>
      <c r="C126" s="13" t="str">
        <f>[1]ITEMS!D124</f>
        <v>Cannon Cartridge 925</v>
      </c>
      <c r="D126" s="10" t="str">
        <f>IFERROR(INDEX([1]!Table9[#Data],MATCH(Table12[[#This Row],[SL ]],[1]!Table9[CODES],0),MATCH(Table12[[#Headers],[UOM]],[1]!Table9[#Headers],0)),"")</f>
        <v/>
      </c>
      <c r="E126" s="10">
        <f>SUMIF([1]!Table10[CODES],Table12[[#This Row],[SL ]],[1]!Table10[ACCEPT/RECEIVED QTY])</f>
        <v>1100</v>
      </c>
      <c r="F126" s="7">
        <f>SUMIF([1]!Table11[CODES],Table12[[#This Row],[SL ]],[1]!Table11[ISSUE QTY])</f>
        <v>586</v>
      </c>
      <c r="G126" s="11">
        <f>Table12[[#This Row],[TOTAL RECEIVED/ACCEPTED QTY]]-Table12[[#This Row],[TOTAL ISSUED QTY]]</f>
        <v>514</v>
      </c>
    </row>
    <row r="127" spans="2:7" x14ac:dyDescent="0.25">
      <c r="B127" s="16" t="s">
        <v>128</v>
      </c>
      <c r="C127" s="13" t="str">
        <f>[1]ITEMS!D125</f>
        <v>Photocopy paper - A4</v>
      </c>
      <c r="D127" s="10" t="str">
        <f>IFERROR(INDEX([1]!Table9[#Data],MATCH(Table12[[#This Row],[SL ]],[1]!Table9[CODES],0),MATCH(Table12[[#Headers],[UOM]],[1]!Table9[#Headers],0)),"")</f>
        <v/>
      </c>
      <c r="E127" s="10">
        <f>SUMIF([1]!Table10[CODES],Table12[[#This Row],[SL ]],[1]!Table10[ACCEPT/RECEIVED QTY])</f>
        <v>2</v>
      </c>
      <c r="F127" s="7">
        <f>SUMIF([1]!Table11[CODES],Table12[[#This Row],[SL ]],[1]!Table11[ISSUE QTY])</f>
        <v>1</v>
      </c>
      <c r="G127" s="11">
        <f>Table12[[#This Row],[TOTAL RECEIVED/ACCEPTED QTY]]-Table12[[#This Row],[TOTAL ISSUED QTY]]</f>
        <v>1</v>
      </c>
    </row>
    <row r="128" spans="2:7" x14ac:dyDescent="0.25">
      <c r="B128" s="16" t="s">
        <v>129</v>
      </c>
      <c r="C128" s="13" t="str">
        <f>[1]ITEMS!D126</f>
        <v>Phaser 6510 workcentre 6515 (106R03483 Y)</v>
      </c>
      <c r="D128" s="10" t="str">
        <f>IFERROR(INDEX([1]!Table9[#Data],MATCH(Table12[[#This Row],[SL ]],[1]!Table9[CODES],0),MATCH(Table12[[#Headers],[UOM]],[1]!Table9[#Headers],0)),"")</f>
        <v/>
      </c>
      <c r="E128" s="10">
        <f>SUMIF([1]!Table10[CODES],Table12[[#This Row],[SL ]],[1]!Table10[ACCEPT/RECEIVED QTY])</f>
        <v>2</v>
      </c>
      <c r="F128" s="7">
        <f>SUMIF([1]!Table11[CODES],Table12[[#This Row],[SL ]],[1]!Table11[ISSUE QTY])</f>
        <v>1</v>
      </c>
      <c r="G128" s="11">
        <f>Table12[[#This Row],[TOTAL RECEIVED/ACCEPTED QTY]]-Table12[[#This Row],[TOTAL ISSUED QTY]]</f>
        <v>1</v>
      </c>
    </row>
    <row r="129" spans="2:7" x14ac:dyDescent="0.25">
      <c r="B129" s="16" t="s">
        <v>130</v>
      </c>
      <c r="C129" s="13" t="str">
        <f>[1]ITEMS!D127</f>
        <v>Phaser 6510 workcentre 6515 (106R03481 C)</v>
      </c>
      <c r="D129" s="10" t="str">
        <f>IFERROR(INDEX([1]!Table9[#Data],MATCH(Table12[[#This Row],[SL ]],[1]!Table9[CODES],0),MATCH(Table12[[#Headers],[UOM]],[1]!Table9[#Headers],0)),"")</f>
        <v/>
      </c>
      <c r="E129" s="10">
        <f>SUMIF([1]!Table10[CODES],Table12[[#This Row],[SL ]],[1]!Table10[ACCEPT/RECEIVED QTY])</f>
        <v>2</v>
      </c>
      <c r="F129" s="10">
        <f>SUMIF([1]!Table11[CODES],Table12[[#This Row],[SL ]],[1]!Table11[ISSUE QTY])</f>
        <v>1</v>
      </c>
      <c r="G129" s="11">
        <f>Table12[[#This Row],[TOTAL RECEIVED/ACCEPTED QTY]]-Table12[[#This Row],[TOTAL ISSUED QTY]]</f>
        <v>1</v>
      </c>
    </row>
    <row r="130" spans="2:7" x14ac:dyDescent="0.25">
      <c r="B130" s="16" t="s">
        <v>131</v>
      </c>
      <c r="C130" s="13" t="str">
        <f>[1]ITEMS!D128</f>
        <v>Phaser 6510 workcentre 6515 (106R03482 M)</v>
      </c>
      <c r="D130" s="10" t="str">
        <f>IFERROR(INDEX([1]!Table9[#Data],MATCH(Table12[[#This Row],[SL ]],[1]!Table9[CODES],0),MATCH(Table12[[#Headers],[UOM]],[1]!Table9[#Headers],0)),"")</f>
        <v/>
      </c>
      <c r="E130" s="10">
        <f>SUMIF([1]!Table10[CODES],Table12[[#This Row],[SL ]],[1]!Table10[ACCEPT/RECEIVED QTY])</f>
        <v>2</v>
      </c>
      <c r="F130" s="10">
        <f>SUMIF([1]!Table11[CODES],Table12[[#This Row],[SL ]],[1]!Table11[ISSUE QTY])</f>
        <v>1</v>
      </c>
      <c r="G130" s="11">
        <f>Table12[[#This Row],[TOTAL RECEIVED/ACCEPTED QTY]]-Table12[[#This Row],[TOTAL ISSUED QTY]]</f>
        <v>1</v>
      </c>
    </row>
    <row r="131" spans="2:7" x14ac:dyDescent="0.25">
      <c r="B131" s="16" t="s">
        <v>132</v>
      </c>
      <c r="C131" s="13" t="str">
        <f>[1]ITEMS!D129</f>
        <v>Phaser 6510 workcentre 6515 (106R03484 K)</v>
      </c>
      <c r="D131" s="10" t="str">
        <f>IFERROR(INDEX([1]!Table9[#Data],MATCH(Table12[[#This Row],[SL ]],[1]!Table9[CODES],0),MATCH(Table12[[#Headers],[UOM]],[1]!Table9[#Headers],0)),"")</f>
        <v/>
      </c>
      <c r="E131" s="10">
        <f>SUMIF([1]!Table10[CODES],Table12[[#This Row],[SL ]],[1]!Table10[ACCEPT/RECEIVED QTY])</f>
        <v>0</v>
      </c>
      <c r="F131" s="10">
        <f>SUMIF([1]!Table11[CODES],Table12[[#This Row],[SL ]],[1]!Table11[ISSUE QTY])</f>
        <v>0</v>
      </c>
      <c r="G131" s="11">
        <f>Table12[[#This Row],[TOTAL RECEIVED/ACCEPTED QTY]]-Table12[[#This Row],[TOTAL ISSUED QTY]]</f>
        <v>0</v>
      </c>
    </row>
    <row r="132" spans="2:7" x14ac:dyDescent="0.25">
      <c r="B132" s="16" t="s">
        <v>133</v>
      </c>
      <c r="C132" s="13">
        <f>[1]ITEMS!D130</f>
        <v>0</v>
      </c>
      <c r="D132" s="10" t="str">
        <f>IFERROR(INDEX([1]!Table9[#Data],MATCH(Table12[[#This Row],[SL ]],[1]!Table9[CODES],0),MATCH(Table12[[#Headers],[UOM]],[1]!Table9[#Headers],0)),"")</f>
        <v/>
      </c>
      <c r="E132" s="10">
        <f>SUMIF([1]!Table10[CODES],Table12[[#This Row],[SL ]],[1]!Table10[ACCEPT/RECEIVED QTY])</f>
        <v>0</v>
      </c>
      <c r="F132" s="10">
        <f>SUMIF([1]!Table11[CODES],Table12[[#This Row],[SL ]],[1]!Table11[ISSUE QTY])</f>
        <v>0</v>
      </c>
      <c r="G132" s="11">
        <f>Table12[[#This Row],[TOTAL RECEIVED/ACCEPTED QTY]]-Table12[[#This Row],[TOTAL ISSUED QTY]]</f>
        <v>0</v>
      </c>
    </row>
  </sheetData>
  <mergeCells count="1">
    <mergeCell ref="B2:G3"/>
  </mergeCells>
  <conditionalFormatting sqref="B5:G5 D123:E126 C115:E122 G115:G126 F115:F128 C6:G114 B6:B132">
    <cfRule type="expression" dxfId="10" priority="1">
      <formula>$G5&lt;=#REF!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4"/>
  <sheetViews>
    <sheetView tabSelected="1" topLeftCell="A66" workbookViewId="0">
      <selection activeCell="B84" sqref="B84:F84"/>
    </sheetView>
  </sheetViews>
  <sheetFormatPr defaultRowHeight="15" x14ac:dyDescent="0.25"/>
  <cols>
    <col min="2" max="2" width="4.28515625" style="20" bestFit="1" customWidth="1"/>
    <col min="3" max="3" width="50.42578125" customWidth="1"/>
    <col min="4" max="5" width="9.140625" style="20"/>
  </cols>
  <sheetData>
    <row r="3" spans="2:7" s="26" customFormat="1" ht="15.75" x14ac:dyDescent="0.25">
      <c r="B3" s="25" t="s">
        <v>5</v>
      </c>
      <c r="C3" s="25" t="s">
        <v>208</v>
      </c>
      <c r="D3" s="25" t="s">
        <v>209</v>
      </c>
      <c r="E3" s="25" t="s">
        <v>210</v>
      </c>
      <c r="F3" s="25" t="s">
        <v>211</v>
      </c>
      <c r="G3" s="25" t="s">
        <v>212</v>
      </c>
    </row>
    <row r="4" spans="2:7" s="26" customFormat="1" ht="15.75" x14ac:dyDescent="0.25">
      <c r="B4" s="28" t="s">
        <v>221</v>
      </c>
      <c r="C4" s="29"/>
      <c r="D4" s="29"/>
      <c r="E4" s="29"/>
      <c r="F4" s="29"/>
      <c r="G4" s="30"/>
    </row>
    <row r="5" spans="2:7" x14ac:dyDescent="0.25">
      <c r="B5" s="18" t="s">
        <v>7</v>
      </c>
      <c r="C5" s="15" t="s">
        <v>134</v>
      </c>
      <c r="D5" s="19" t="s">
        <v>213</v>
      </c>
      <c r="E5" s="19">
        <v>3</v>
      </c>
      <c r="F5" s="17"/>
      <c r="G5" s="17"/>
    </row>
    <row r="6" spans="2:7" x14ac:dyDescent="0.25">
      <c r="B6" s="18" t="s">
        <v>8</v>
      </c>
      <c r="C6" s="15" t="s">
        <v>135</v>
      </c>
      <c r="D6" s="19" t="s">
        <v>213</v>
      </c>
      <c r="E6" s="19">
        <v>1</v>
      </c>
      <c r="F6" s="17"/>
      <c r="G6" s="17"/>
    </row>
    <row r="7" spans="2:7" x14ac:dyDescent="0.25">
      <c r="B7" s="18" t="s">
        <v>9</v>
      </c>
      <c r="C7" s="15" t="s">
        <v>136</v>
      </c>
      <c r="D7" s="19" t="s">
        <v>213</v>
      </c>
      <c r="E7" s="19">
        <v>1</v>
      </c>
      <c r="F7" s="17"/>
      <c r="G7" s="17"/>
    </row>
    <row r="8" spans="2:7" x14ac:dyDescent="0.25">
      <c r="B8" s="18" t="s">
        <v>10</v>
      </c>
      <c r="C8" s="15" t="s">
        <v>137</v>
      </c>
      <c r="D8" s="19" t="s">
        <v>213</v>
      </c>
      <c r="E8" s="19">
        <v>1</v>
      </c>
      <c r="F8" s="17"/>
      <c r="G8" s="17"/>
    </row>
    <row r="9" spans="2:7" ht="30" x14ac:dyDescent="0.25">
      <c r="B9" s="18" t="s">
        <v>11</v>
      </c>
      <c r="C9" s="15" t="s">
        <v>138</v>
      </c>
      <c r="D9" s="19" t="s">
        <v>213</v>
      </c>
      <c r="E9" s="19">
        <v>3</v>
      </c>
      <c r="F9" s="17"/>
      <c r="G9" s="17"/>
    </row>
    <row r="10" spans="2:7" ht="30" x14ac:dyDescent="0.25">
      <c r="B10" s="18" t="s">
        <v>12</v>
      </c>
      <c r="C10" s="15" t="s">
        <v>139</v>
      </c>
      <c r="D10" s="19" t="s">
        <v>213</v>
      </c>
      <c r="E10" s="19">
        <v>3</v>
      </c>
      <c r="F10" s="17"/>
      <c r="G10" s="17"/>
    </row>
    <row r="11" spans="2:7" ht="30" x14ac:dyDescent="0.25">
      <c r="B11" s="18" t="s">
        <v>13</v>
      </c>
      <c r="C11" s="15" t="s">
        <v>140</v>
      </c>
      <c r="D11" s="19" t="s">
        <v>213</v>
      </c>
      <c r="E11" s="19">
        <v>3</v>
      </c>
      <c r="F11" s="17"/>
      <c r="G11" s="17"/>
    </row>
    <row r="12" spans="2:7" ht="30" x14ac:dyDescent="0.25">
      <c r="B12" s="18" t="s">
        <v>14</v>
      </c>
      <c r="C12" s="15" t="s">
        <v>141</v>
      </c>
      <c r="D12" s="19" t="s">
        <v>213</v>
      </c>
      <c r="E12" s="19">
        <v>3</v>
      </c>
      <c r="F12" s="17"/>
      <c r="G12" s="17"/>
    </row>
    <row r="13" spans="2:7" x14ac:dyDescent="0.25">
      <c r="B13" s="18" t="s">
        <v>15</v>
      </c>
      <c r="C13" s="15" t="s">
        <v>142</v>
      </c>
      <c r="D13" s="19" t="s">
        <v>213</v>
      </c>
      <c r="E13" s="19">
        <v>2</v>
      </c>
      <c r="F13" s="17"/>
      <c r="G13" s="17"/>
    </row>
    <row r="14" spans="2:7" x14ac:dyDescent="0.25">
      <c r="B14" s="18" t="s">
        <v>16</v>
      </c>
      <c r="C14" s="15" t="s">
        <v>143</v>
      </c>
      <c r="D14" s="19" t="s">
        <v>213</v>
      </c>
      <c r="E14" s="19">
        <v>2</v>
      </c>
      <c r="F14" s="17"/>
      <c r="G14" s="17"/>
    </row>
    <row r="15" spans="2:7" x14ac:dyDescent="0.25">
      <c r="B15" s="18" t="s">
        <v>17</v>
      </c>
      <c r="C15" s="15" t="s">
        <v>144</v>
      </c>
      <c r="D15" s="19" t="s">
        <v>213</v>
      </c>
      <c r="E15" s="19">
        <v>2</v>
      </c>
      <c r="F15" s="17"/>
      <c r="G15" s="17"/>
    </row>
    <row r="16" spans="2:7" x14ac:dyDescent="0.25">
      <c r="B16" s="18" t="s">
        <v>18</v>
      </c>
      <c r="C16" s="15" t="s">
        <v>145</v>
      </c>
      <c r="D16" s="19" t="s">
        <v>213</v>
      </c>
      <c r="E16" s="19">
        <v>2</v>
      </c>
      <c r="F16" s="17"/>
      <c r="G16" s="17"/>
    </row>
    <row r="17" spans="2:7" ht="30" x14ac:dyDescent="0.25">
      <c r="B17" s="18" t="s">
        <v>19</v>
      </c>
      <c r="C17" s="15" t="s">
        <v>146</v>
      </c>
      <c r="D17" s="19" t="s">
        <v>213</v>
      </c>
      <c r="E17" s="19">
        <v>20</v>
      </c>
      <c r="F17" s="17"/>
      <c r="G17" s="17"/>
    </row>
    <row r="18" spans="2:7" x14ac:dyDescent="0.25">
      <c r="B18" s="18" t="s">
        <v>20</v>
      </c>
      <c r="C18" s="15" t="s">
        <v>204</v>
      </c>
      <c r="D18" s="19" t="s">
        <v>213</v>
      </c>
      <c r="E18" s="19">
        <v>5</v>
      </c>
      <c r="F18" s="17"/>
      <c r="G18" s="17"/>
    </row>
    <row r="19" spans="2:7" x14ac:dyDescent="0.25">
      <c r="B19" s="18" t="s">
        <v>21</v>
      </c>
      <c r="C19" s="15" t="s">
        <v>205</v>
      </c>
      <c r="D19" s="19" t="s">
        <v>213</v>
      </c>
      <c r="E19" s="19">
        <v>5</v>
      </c>
      <c r="F19" s="17"/>
      <c r="G19" s="17"/>
    </row>
    <row r="20" spans="2:7" x14ac:dyDescent="0.25">
      <c r="B20" s="18" t="s">
        <v>22</v>
      </c>
      <c r="C20" s="15" t="s">
        <v>206</v>
      </c>
      <c r="D20" s="19" t="s">
        <v>213</v>
      </c>
      <c r="E20" s="19">
        <v>5</v>
      </c>
      <c r="F20" s="17"/>
      <c r="G20" s="17"/>
    </row>
    <row r="21" spans="2:7" x14ac:dyDescent="0.25">
      <c r="B21" s="18" t="s">
        <v>23</v>
      </c>
      <c r="C21" s="15" t="s">
        <v>207</v>
      </c>
      <c r="D21" s="19" t="s">
        <v>213</v>
      </c>
      <c r="E21" s="19">
        <v>5</v>
      </c>
      <c r="F21" s="17"/>
      <c r="G21" s="17"/>
    </row>
    <row r="22" spans="2:7" x14ac:dyDescent="0.25">
      <c r="B22" s="18" t="s">
        <v>24</v>
      </c>
      <c r="C22" s="15" t="s">
        <v>201</v>
      </c>
      <c r="D22" s="19" t="s">
        <v>213</v>
      </c>
      <c r="E22" s="19">
        <v>3</v>
      </c>
      <c r="F22" s="17"/>
      <c r="G22" s="17"/>
    </row>
    <row r="23" spans="2:7" x14ac:dyDescent="0.25">
      <c r="B23" s="18" t="s">
        <v>25</v>
      </c>
      <c r="C23" s="15" t="s">
        <v>202</v>
      </c>
      <c r="D23" s="19" t="s">
        <v>213</v>
      </c>
      <c r="E23" s="19">
        <v>3</v>
      </c>
      <c r="F23" s="17"/>
      <c r="G23" s="17"/>
    </row>
    <row r="24" spans="2:7" x14ac:dyDescent="0.25">
      <c r="B24" s="18" t="s">
        <v>26</v>
      </c>
      <c r="C24" s="15" t="s">
        <v>214</v>
      </c>
      <c r="D24" s="19" t="s">
        <v>213</v>
      </c>
      <c r="E24" s="19">
        <v>10</v>
      </c>
      <c r="F24" s="17"/>
      <c r="G24" s="17"/>
    </row>
    <row r="25" spans="2:7" x14ac:dyDescent="0.25">
      <c r="B25" s="18" t="s">
        <v>27</v>
      </c>
      <c r="C25" s="15" t="s">
        <v>182</v>
      </c>
      <c r="D25" s="19" t="s">
        <v>213</v>
      </c>
      <c r="E25" s="19">
        <v>3</v>
      </c>
      <c r="F25" s="17"/>
      <c r="G25" s="17"/>
    </row>
    <row r="26" spans="2:7" x14ac:dyDescent="0.25">
      <c r="B26" s="18" t="s">
        <v>28</v>
      </c>
      <c r="C26" s="15" t="s">
        <v>183</v>
      </c>
      <c r="D26" s="19" t="s">
        <v>213</v>
      </c>
      <c r="E26" s="19">
        <v>10</v>
      </c>
      <c r="F26" s="17"/>
      <c r="G26" s="17"/>
    </row>
    <row r="27" spans="2:7" x14ac:dyDescent="0.25">
      <c r="B27" s="18" t="s">
        <v>29</v>
      </c>
      <c r="C27" s="15" t="s">
        <v>186</v>
      </c>
      <c r="D27" s="19" t="s">
        <v>213</v>
      </c>
      <c r="E27" s="19">
        <v>20</v>
      </c>
      <c r="F27" s="17"/>
      <c r="G27" s="17"/>
    </row>
    <row r="28" spans="2:7" x14ac:dyDescent="0.25">
      <c r="B28" s="18" t="s">
        <v>30</v>
      </c>
      <c r="C28" s="15" t="s">
        <v>187</v>
      </c>
      <c r="D28" s="19" t="s">
        <v>213</v>
      </c>
      <c r="E28" s="19">
        <v>5</v>
      </c>
      <c r="F28" s="17"/>
      <c r="G28" s="17"/>
    </row>
    <row r="29" spans="2:7" x14ac:dyDescent="0.25">
      <c r="B29" s="18" t="s">
        <v>31</v>
      </c>
      <c r="C29" s="15" t="s">
        <v>188</v>
      </c>
      <c r="D29" s="19" t="s">
        <v>213</v>
      </c>
      <c r="E29" s="19">
        <v>3</v>
      </c>
      <c r="F29" s="17"/>
      <c r="G29" s="17"/>
    </row>
    <row r="30" spans="2:7" x14ac:dyDescent="0.25">
      <c r="B30" s="18" t="s">
        <v>32</v>
      </c>
      <c r="C30" s="15" t="s">
        <v>189</v>
      </c>
      <c r="D30" s="19" t="s">
        <v>213</v>
      </c>
      <c r="E30" s="19">
        <v>3</v>
      </c>
      <c r="F30" s="17"/>
      <c r="G30" s="17"/>
    </row>
    <row r="31" spans="2:7" x14ac:dyDescent="0.25">
      <c r="B31" s="18" t="s">
        <v>33</v>
      </c>
      <c r="C31" s="15" t="s">
        <v>190</v>
      </c>
      <c r="D31" s="19" t="s">
        <v>213</v>
      </c>
      <c r="E31" s="19">
        <v>3</v>
      </c>
      <c r="F31" s="17"/>
      <c r="G31" s="17"/>
    </row>
    <row r="32" spans="2:7" x14ac:dyDescent="0.25">
      <c r="B32" s="18" t="s">
        <v>34</v>
      </c>
      <c r="C32" s="15" t="s">
        <v>185</v>
      </c>
      <c r="D32" s="19" t="s">
        <v>213</v>
      </c>
      <c r="E32" s="19">
        <v>30</v>
      </c>
      <c r="F32" s="17"/>
      <c r="G32" s="17"/>
    </row>
    <row r="33" spans="2:7" x14ac:dyDescent="0.25">
      <c r="B33" s="18" t="s">
        <v>35</v>
      </c>
      <c r="C33" s="15" t="s">
        <v>196</v>
      </c>
      <c r="D33" s="19" t="s">
        <v>213</v>
      </c>
      <c r="E33" s="19">
        <v>10</v>
      </c>
      <c r="F33" s="17"/>
      <c r="G33" s="17"/>
    </row>
    <row r="34" spans="2:7" x14ac:dyDescent="0.25">
      <c r="B34" s="18" t="s">
        <v>36</v>
      </c>
      <c r="C34" s="15" t="s">
        <v>200</v>
      </c>
      <c r="D34" s="19" t="s">
        <v>213</v>
      </c>
      <c r="E34" s="19">
        <v>5</v>
      </c>
      <c r="F34" s="17"/>
      <c r="G34" s="17"/>
    </row>
    <row r="35" spans="2:7" x14ac:dyDescent="0.25">
      <c r="B35" s="18" t="s">
        <v>37</v>
      </c>
      <c r="C35" s="15" t="s">
        <v>153</v>
      </c>
      <c r="D35" s="19" t="s">
        <v>213</v>
      </c>
      <c r="E35" s="19">
        <v>100</v>
      </c>
      <c r="F35" s="17"/>
      <c r="G35" s="17"/>
    </row>
    <row r="36" spans="2:7" x14ac:dyDescent="0.25">
      <c r="B36" s="18" t="s">
        <v>38</v>
      </c>
      <c r="C36" s="15" t="s">
        <v>154</v>
      </c>
      <c r="D36" s="19" t="s">
        <v>213</v>
      </c>
      <c r="E36" s="19">
        <v>20</v>
      </c>
      <c r="F36" s="17"/>
      <c r="G36" s="17"/>
    </row>
    <row r="37" spans="2:7" x14ac:dyDescent="0.25">
      <c r="B37" s="18" t="s">
        <v>39</v>
      </c>
      <c r="C37" s="15" t="s">
        <v>155</v>
      </c>
      <c r="D37" s="19" t="s">
        <v>213</v>
      </c>
      <c r="E37" s="19">
        <v>200</v>
      </c>
      <c r="F37" s="17"/>
      <c r="G37" s="17"/>
    </row>
    <row r="38" spans="2:7" x14ac:dyDescent="0.25">
      <c r="B38" s="18" t="s">
        <v>40</v>
      </c>
      <c r="C38" s="15" t="s">
        <v>156</v>
      </c>
      <c r="D38" s="19" t="s">
        <v>213</v>
      </c>
      <c r="E38" s="19">
        <v>2</v>
      </c>
      <c r="F38" s="17"/>
      <c r="G38" s="17"/>
    </row>
    <row r="39" spans="2:7" x14ac:dyDescent="0.25">
      <c r="B39" s="18" t="s">
        <v>41</v>
      </c>
      <c r="C39" s="15" t="s">
        <v>157</v>
      </c>
      <c r="D39" s="19" t="s">
        <v>213</v>
      </c>
      <c r="E39" s="19">
        <v>10</v>
      </c>
      <c r="F39" s="17"/>
      <c r="G39" s="17"/>
    </row>
    <row r="40" spans="2:7" x14ac:dyDescent="0.25">
      <c r="B40" s="18" t="s">
        <v>42</v>
      </c>
      <c r="C40" s="15" t="s">
        <v>158</v>
      </c>
      <c r="D40" s="19" t="s">
        <v>213</v>
      </c>
      <c r="E40" s="19">
        <v>200</v>
      </c>
      <c r="F40" s="17"/>
      <c r="G40" s="17"/>
    </row>
    <row r="41" spans="2:7" x14ac:dyDescent="0.25">
      <c r="B41" s="18" t="s">
        <v>43</v>
      </c>
      <c r="C41" s="15" t="s">
        <v>152</v>
      </c>
      <c r="D41" s="19" t="s">
        <v>213</v>
      </c>
      <c r="E41" s="19">
        <v>1</v>
      </c>
      <c r="F41" s="17"/>
      <c r="G41" s="17"/>
    </row>
    <row r="42" spans="2:7" x14ac:dyDescent="0.25">
      <c r="B42" s="22"/>
      <c r="C42" s="21"/>
      <c r="D42" s="23"/>
      <c r="E42" s="23"/>
      <c r="F42" s="24"/>
      <c r="G42" s="24"/>
    </row>
    <row r="43" spans="2:7" x14ac:dyDescent="0.25">
      <c r="B43" s="31" t="s">
        <v>222</v>
      </c>
      <c r="C43" s="32"/>
      <c r="D43" s="32"/>
      <c r="E43" s="32"/>
      <c r="F43" s="32"/>
      <c r="G43" s="33"/>
    </row>
    <row r="44" spans="2:7" x14ac:dyDescent="0.25">
      <c r="B44" s="18" t="s">
        <v>7</v>
      </c>
      <c r="C44" s="15" t="s">
        <v>147</v>
      </c>
      <c r="D44" s="19" t="s">
        <v>219</v>
      </c>
      <c r="E44" s="19">
        <v>50</v>
      </c>
      <c r="F44" s="17"/>
      <c r="G44" s="17"/>
    </row>
    <row r="45" spans="2:7" x14ac:dyDescent="0.25">
      <c r="B45" s="18" t="s">
        <v>8</v>
      </c>
      <c r="C45" s="15" t="s">
        <v>148</v>
      </c>
      <c r="D45" s="19" t="s">
        <v>215</v>
      </c>
      <c r="E45" s="19">
        <v>50</v>
      </c>
      <c r="F45" s="17"/>
      <c r="G45" s="17"/>
    </row>
    <row r="46" spans="2:7" x14ac:dyDescent="0.25">
      <c r="B46" s="18" t="s">
        <v>9</v>
      </c>
      <c r="C46" s="15" t="s">
        <v>149</v>
      </c>
      <c r="D46" s="19" t="s">
        <v>215</v>
      </c>
      <c r="E46" s="19">
        <v>50</v>
      </c>
      <c r="F46" s="17"/>
      <c r="G46" s="17"/>
    </row>
    <row r="47" spans="2:7" x14ac:dyDescent="0.25">
      <c r="B47" s="18" t="s">
        <v>10</v>
      </c>
      <c r="C47" s="15" t="s">
        <v>150</v>
      </c>
      <c r="D47" s="19" t="s">
        <v>216</v>
      </c>
      <c r="E47" s="19">
        <v>50</v>
      </c>
      <c r="F47" s="17"/>
      <c r="G47" s="17"/>
    </row>
    <row r="48" spans="2:7" x14ac:dyDescent="0.25">
      <c r="B48" s="18" t="s">
        <v>11</v>
      </c>
      <c r="C48" s="15" t="s">
        <v>151</v>
      </c>
      <c r="D48" s="19" t="s">
        <v>217</v>
      </c>
      <c r="E48" s="19">
        <v>200</v>
      </c>
      <c r="F48" s="17"/>
      <c r="G48" s="17"/>
    </row>
    <row r="49" spans="2:7" x14ac:dyDescent="0.25">
      <c r="B49" s="18" t="s">
        <v>12</v>
      </c>
      <c r="C49" s="15" t="s">
        <v>159</v>
      </c>
      <c r="D49" s="19" t="s">
        <v>218</v>
      </c>
      <c r="E49" s="19">
        <v>10000</v>
      </c>
      <c r="F49" s="17"/>
      <c r="G49" s="17"/>
    </row>
    <row r="50" spans="2:7" x14ac:dyDescent="0.25">
      <c r="B50" s="18" t="s">
        <v>13</v>
      </c>
      <c r="C50" s="15" t="s">
        <v>160</v>
      </c>
      <c r="D50" s="19" t="s">
        <v>218</v>
      </c>
      <c r="E50" s="19">
        <v>10000</v>
      </c>
      <c r="F50" s="17"/>
      <c r="G50" s="17"/>
    </row>
    <row r="51" spans="2:7" x14ac:dyDescent="0.25">
      <c r="B51" s="18" t="s">
        <v>14</v>
      </c>
      <c r="C51" s="15" t="s">
        <v>161</v>
      </c>
      <c r="D51" s="19" t="s">
        <v>219</v>
      </c>
      <c r="E51" s="19">
        <v>1000</v>
      </c>
      <c r="F51" s="17"/>
      <c r="G51" s="17"/>
    </row>
    <row r="52" spans="2:7" x14ac:dyDescent="0.25">
      <c r="B52" s="18" t="s">
        <v>15</v>
      </c>
      <c r="C52" s="15" t="s">
        <v>162</v>
      </c>
      <c r="D52" s="19" t="s">
        <v>219</v>
      </c>
      <c r="E52" s="19">
        <v>200</v>
      </c>
      <c r="F52" s="17"/>
      <c r="G52" s="17"/>
    </row>
    <row r="53" spans="2:7" x14ac:dyDescent="0.25">
      <c r="B53" s="18" t="s">
        <v>16</v>
      </c>
      <c r="C53" s="15" t="s">
        <v>171</v>
      </c>
      <c r="D53" s="19" t="s">
        <v>219</v>
      </c>
      <c r="E53" s="19">
        <v>200</v>
      </c>
      <c r="F53" s="17"/>
      <c r="G53" s="17"/>
    </row>
    <row r="54" spans="2:7" x14ac:dyDescent="0.25">
      <c r="B54" s="18" t="s">
        <v>17</v>
      </c>
      <c r="C54" s="15" t="s">
        <v>172</v>
      </c>
      <c r="D54" s="19" t="s">
        <v>219</v>
      </c>
      <c r="E54" s="19">
        <v>200</v>
      </c>
      <c r="F54" s="17"/>
      <c r="G54" s="17"/>
    </row>
    <row r="55" spans="2:7" x14ac:dyDescent="0.25">
      <c r="B55" s="18" t="s">
        <v>18</v>
      </c>
      <c r="C55" s="15" t="s">
        <v>173</v>
      </c>
      <c r="D55" s="19" t="s">
        <v>219</v>
      </c>
      <c r="E55" s="19">
        <v>50</v>
      </c>
      <c r="F55" s="17"/>
      <c r="G55" s="17"/>
    </row>
    <row r="56" spans="2:7" x14ac:dyDescent="0.25">
      <c r="B56" s="18" t="s">
        <v>19</v>
      </c>
      <c r="C56" s="15" t="s">
        <v>174</v>
      </c>
      <c r="D56" s="19" t="s">
        <v>213</v>
      </c>
      <c r="E56" s="19">
        <v>50</v>
      </c>
      <c r="F56" s="17"/>
      <c r="G56" s="17"/>
    </row>
    <row r="57" spans="2:7" x14ac:dyDescent="0.25">
      <c r="B57" s="18" t="s">
        <v>20</v>
      </c>
      <c r="C57" s="15" t="s">
        <v>175</v>
      </c>
      <c r="D57" s="19" t="s">
        <v>219</v>
      </c>
      <c r="E57" s="19">
        <v>50</v>
      </c>
      <c r="F57" s="17"/>
      <c r="G57" s="17"/>
    </row>
    <row r="58" spans="2:7" ht="30" x14ac:dyDescent="0.25">
      <c r="B58" s="18" t="s">
        <v>21</v>
      </c>
      <c r="C58" s="15" t="s">
        <v>176</v>
      </c>
      <c r="D58" s="19" t="s">
        <v>220</v>
      </c>
      <c r="E58" s="19">
        <v>500</v>
      </c>
      <c r="F58" s="17"/>
      <c r="G58" s="17"/>
    </row>
    <row r="59" spans="2:7" x14ac:dyDescent="0.25">
      <c r="B59" s="18" t="s">
        <v>22</v>
      </c>
      <c r="C59" s="15" t="s">
        <v>177</v>
      </c>
      <c r="D59" s="19" t="s">
        <v>219</v>
      </c>
      <c r="E59" s="19">
        <v>200</v>
      </c>
      <c r="F59" s="17"/>
      <c r="G59" s="17"/>
    </row>
    <row r="60" spans="2:7" x14ac:dyDescent="0.25">
      <c r="B60" s="18" t="s">
        <v>23</v>
      </c>
      <c r="C60" s="15" t="s">
        <v>178</v>
      </c>
      <c r="D60" s="19" t="s">
        <v>219</v>
      </c>
      <c r="E60" s="19">
        <v>200</v>
      </c>
      <c r="F60" s="17"/>
      <c r="G60" s="17"/>
    </row>
    <row r="61" spans="2:7" x14ac:dyDescent="0.25">
      <c r="B61" s="18" t="s">
        <v>24</v>
      </c>
      <c r="C61" s="15" t="s">
        <v>179</v>
      </c>
      <c r="D61" s="19" t="s">
        <v>215</v>
      </c>
      <c r="E61" s="19">
        <v>100</v>
      </c>
      <c r="F61" s="17"/>
      <c r="G61" s="17"/>
    </row>
    <row r="62" spans="2:7" x14ac:dyDescent="0.25">
      <c r="B62" s="18" t="s">
        <v>25</v>
      </c>
      <c r="C62" s="15" t="s">
        <v>180</v>
      </c>
      <c r="D62" s="19" t="s">
        <v>215</v>
      </c>
      <c r="E62" s="19">
        <v>500</v>
      </c>
      <c r="F62" s="17"/>
      <c r="G62" s="17"/>
    </row>
    <row r="63" spans="2:7" x14ac:dyDescent="0.25">
      <c r="B63" s="18" t="s">
        <v>26</v>
      </c>
      <c r="C63" s="15" t="s">
        <v>181</v>
      </c>
      <c r="D63" s="19" t="s">
        <v>213</v>
      </c>
      <c r="E63" s="19">
        <v>50</v>
      </c>
      <c r="F63" s="17"/>
      <c r="G63" s="17"/>
    </row>
    <row r="64" spans="2:7" x14ac:dyDescent="0.25">
      <c r="B64" s="18" t="s">
        <v>27</v>
      </c>
      <c r="C64" s="15" t="s">
        <v>184</v>
      </c>
      <c r="D64" s="19" t="s">
        <v>225</v>
      </c>
      <c r="E64" s="19">
        <v>200</v>
      </c>
      <c r="F64" s="17"/>
      <c r="G64" s="17"/>
    </row>
    <row r="65" spans="2:7" x14ac:dyDescent="0.25">
      <c r="B65" s="18" t="s">
        <v>28</v>
      </c>
      <c r="C65" s="15" t="s">
        <v>191</v>
      </c>
      <c r="D65" s="19" t="s">
        <v>219</v>
      </c>
      <c r="E65" s="19">
        <v>300</v>
      </c>
      <c r="F65" s="17"/>
      <c r="G65" s="17"/>
    </row>
    <row r="66" spans="2:7" x14ac:dyDescent="0.25">
      <c r="B66" s="18" t="s">
        <v>29</v>
      </c>
      <c r="C66" s="15" t="s">
        <v>203</v>
      </c>
      <c r="D66" s="19" t="s">
        <v>220</v>
      </c>
      <c r="E66" s="19">
        <v>1500</v>
      </c>
      <c r="F66" s="17"/>
      <c r="G66" s="17"/>
    </row>
    <row r="67" spans="2:7" x14ac:dyDescent="0.25">
      <c r="B67" s="22"/>
      <c r="C67" s="21"/>
      <c r="D67" s="23"/>
      <c r="E67" s="23"/>
      <c r="F67" s="24"/>
      <c r="G67" s="24"/>
    </row>
    <row r="68" spans="2:7" x14ac:dyDescent="0.25">
      <c r="B68" s="31" t="s">
        <v>223</v>
      </c>
      <c r="C68" s="32"/>
      <c r="D68" s="32"/>
      <c r="E68" s="32"/>
      <c r="F68" s="32"/>
      <c r="G68" s="33"/>
    </row>
    <row r="69" spans="2:7" ht="30" x14ac:dyDescent="0.25">
      <c r="B69" s="18" t="s">
        <v>7</v>
      </c>
      <c r="C69" s="15" t="s">
        <v>163</v>
      </c>
      <c r="D69" s="19" t="s">
        <v>226</v>
      </c>
      <c r="E69" s="19">
        <v>100</v>
      </c>
      <c r="F69" s="17"/>
      <c r="G69" s="17"/>
    </row>
    <row r="70" spans="2:7" x14ac:dyDescent="0.25">
      <c r="B70" s="18" t="s">
        <v>8</v>
      </c>
      <c r="C70" s="15" t="s">
        <v>164</v>
      </c>
      <c r="D70" s="19" t="s">
        <v>226</v>
      </c>
      <c r="E70" s="19">
        <v>100</v>
      </c>
      <c r="F70" s="17"/>
      <c r="G70" s="17"/>
    </row>
    <row r="71" spans="2:7" x14ac:dyDescent="0.25">
      <c r="B71" s="18" t="s">
        <v>9</v>
      </c>
      <c r="C71" s="15" t="s">
        <v>165</v>
      </c>
      <c r="D71" s="19" t="s">
        <v>226</v>
      </c>
      <c r="E71" s="19">
        <v>100</v>
      </c>
      <c r="F71" s="17"/>
      <c r="G71" s="17"/>
    </row>
    <row r="72" spans="2:7" ht="30" x14ac:dyDescent="0.25">
      <c r="B72" s="18" t="s">
        <v>10</v>
      </c>
      <c r="C72" s="15" t="s">
        <v>166</v>
      </c>
      <c r="D72" s="19" t="s">
        <v>226</v>
      </c>
      <c r="E72" s="19">
        <v>100</v>
      </c>
      <c r="F72" s="17"/>
      <c r="G72" s="17"/>
    </row>
    <row r="73" spans="2:7" x14ac:dyDescent="0.25">
      <c r="B73" s="18" t="s">
        <v>11</v>
      </c>
      <c r="C73" s="15" t="s">
        <v>167</v>
      </c>
      <c r="D73" s="19" t="s">
        <v>226</v>
      </c>
      <c r="E73" s="19">
        <v>100</v>
      </c>
      <c r="F73" s="17"/>
      <c r="G73" s="17"/>
    </row>
    <row r="74" spans="2:7" ht="30" x14ac:dyDescent="0.25">
      <c r="B74" s="18" t="s">
        <v>12</v>
      </c>
      <c r="C74" s="15" t="s">
        <v>168</v>
      </c>
      <c r="D74" s="19" t="s">
        <v>226</v>
      </c>
      <c r="E74" s="19">
        <v>200</v>
      </c>
      <c r="F74" s="17"/>
      <c r="G74" s="17"/>
    </row>
    <row r="75" spans="2:7" x14ac:dyDescent="0.25">
      <c r="B75" s="18" t="s">
        <v>13</v>
      </c>
      <c r="C75" s="15" t="s">
        <v>169</v>
      </c>
      <c r="D75" s="19" t="s">
        <v>226</v>
      </c>
      <c r="E75" s="19">
        <v>200</v>
      </c>
      <c r="F75" s="17"/>
      <c r="G75" s="17"/>
    </row>
    <row r="76" spans="2:7" ht="30" x14ac:dyDescent="0.25">
      <c r="B76" s="18" t="s">
        <v>14</v>
      </c>
      <c r="C76" s="15" t="s">
        <v>170</v>
      </c>
      <c r="D76" s="19" t="s">
        <v>226</v>
      </c>
      <c r="E76" s="19">
        <v>50</v>
      </c>
      <c r="F76" s="17"/>
      <c r="G76" s="17"/>
    </row>
    <row r="77" spans="2:7" x14ac:dyDescent="0.25">
      <c r="B77" s="18" t="s">
        <v>15</v>
      </c>
      <c r="C77" s="15" t="s">
        <v>192</v>
      </c>
      <c r="D77" s="19" t="s">
        <v>227</v>
      </c>
      <c r="E77" s="19">
        <v>150</v>
      </c>
      <c r="F77" s="17"/>
      <c r="G77" s="17"/>
    </row>
    <row r="78" spans="2:7" x14ac:dyDescent="0.25">
      <c r="B78" s="18" t="s">
        <v>16</v>
      </c>
      <c r="C78" s="15" t="s">
        <v>193</v>
      </c>
      <c r="D78" s="19" t="s">
        <v>227</v>
      </c>
      <c r="E78" s="19">
        <v>150</v>
      </c>
      <c r="F78" s="17"/>
      <c r="G78" s="17"/>
    </row>
    <row r="79" spans="2:7" x14ac:dyDescent="0.25">
      <c r="B79" s="18" t="s">
        <v>17</v>
      </c>
      <c r="C79" s="15" t="s">
        <v>194</v>
      </c>
      <c r="D79" s="19" t="s">
        <v>227</v>
      </c>
      <c r="E79" s="19">
        <v>150</v>
      </c>
      <c r="F79" s="17"/>
      <c r="G79" s="17"/>
    </row>
    <row r="80" spans="2:7" x14ac:dyDescent="0.25">
      <c r="B80" s="18" t="s">
        <v>18</v>
      </c>
      <c r="C80" s="15" t="s">
        <v>195</v>
      </c>
      <c r="D80" s="19" t="s">
        <v>227</v>
      </c>
      <c r="E80" s="19">
        <v>150</v>
      </c>
      <c r="F80" s="17"/>
      <c r="G80" s="17"/>
    </row>
    <row r="81" spans="2:7" x14ac:dyDescent="0.25">
      <c r="B81" s="18" t="s">
        <v>19</v>
      </c>
      <c r="C81" s="15" t="s">
        <v>197</v>
      </c>
      <c r="D81" s="19" t="s">
        <v>226</v>
      </c>
      <c r="E81" s="19">
        <v>100</v>
      </c>
      <c r="F81" s="17"/>
      <c r="G81" s="17"/>
    </row>
    <row r="82" spans="2:7" x14ac:dyDescent="0.25">
      <c r="B82" s="18" t="s">
        <v>20</v>
      </c>
      <c r="C82" s="15" t="s">
        <v>198</v>
      </c>
      <c r="D82" s="19" t="s">
        <v>226</v>
      </c>
      <c r="E82" s="19">
        <v>100</v>
      </c>
      <c r="F82" s="17"/>
      <c r="G82" s="17"/>
    </row>
    <row r="83" spans="2:7" x14ac:dyDescent="0.25">
      <c r="B83" s="18" t="s">
        <v>21</v>
      </c>
      <c r="C83" s="15" t="s">
        <v>199</v>
      </c>
      <c r="D83" s="19" t="s">
        <v>226</v>
      </c>
      <c r="E83" s="19">
        <v>100</v>
      </c>
      <c r="F83" s="17"/>
      <c r="G83" s="17"/>
    </row>
    <row r="84" spans="2:7" x14ac:dyDescent="0.25">
      <c r="B84" s="34" t="s">
        <v>224</v>
      </c>
      <c r="C84" s="35"/>
      <c r="D84" s="35"/>
      <c r="E84" s="35"/>
      <c r="F84" s="36"/>
      <c r="G84" s="17"/>
    </row>
  </sheetData>
  <mergeCells count="4">
    <mergeCell ref="B4:G4"/>
    <mergeCell ref="B43:G43"/>
    <mergeCell ref="B68:G68"/>
    <mergeCell ref="B84:F84"/>
  </mergeCells>
  <conditionalFormatting sqref="C5:C17 C42 C67 C44:C52 C69:C83">
    <cfRule type="expression" dxfId="9" priority="2">
      <formula>$G5&lt;=#REF!</formula>
    </cfRule>
  </conditionalFormatting>
  <conditionalFormatting sqref="C35:C40">
    <cfRule type="expression" dxfId="8" priority="37">
      <formula>#REF!&lt;=#REF!</formula>
    </cfRule>
  </conditionalFormatting>
  <conditionalFormatting sqref="C41">
    <cfRule type="expression" dxfId="7" priority="38">
      <formula>#REF!&lt;=#REF!</formula>
    </cfRule>
  </conditionalFormatting>
  <conditionalFormatting sqref="C24">
    <cfRule type="expression" dxfId="6" priority="40">
      <formula>#REF!&lt;=#REF!</formula>
    </cfRule>
  </conditionalFormatting>
  <conditionalFormatting sqref="C25 C27:C31 C34">
    <cfRule type="expression" dxfId="5" priority="41">
      <formula>#REF!&lt;=#REF!</formula>
    </cfRule>
  </conditionalFormatting>
  <conditionalFormatting sqref="C26">
    <cfRule type="expression" dxfId="4" priority="43">
      <formula>#REF!&lt;=#REF!</formula>
    </cfRule>
  </conditionalFormatting>
  <conditionalFormatting sqref="C32">
    <cfRule type="expression" dxfId="3" priority="45">
      <formula>#REF!&lt;=#REF!</formula>
    </cfRule>
  </conditionalFormatting>
  <conditionalFormatting sqref="C33">
    <cfRule type="expression" dxfId="2" priority="46">
      <formula>#REF!&lt;=#REF!</formula>
    </cfRule>
  </conditionalFormatting>
  <conditionalFormatting sqref="C22:C23">
    <cfRule type="expression" dxfId="1" priority="47">
      <formula>#REF!&lt;=#REF!</formula>
    </cfRule>
  </conditionalFormatting>
  <conditionalFormatting sqref="C53:C65">
    <cfRule type="expression" dxfId="0" priority="52">
      <formula>#REF!&lt;=#REF!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2023-10-23T03:53:09Z</dcterms:modified>
</cp:coreProperties>
</file>